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ONAL RANKINGSSCORING" sheetId="1" r:id="rId4"/>
    <sheet state="visible" name="Projects not on actual draft" sheetId="2" r:id="rId5"/>
  </sheets>
  <definedNames/>
  <calcPr/>
</workbook>
</file>

<file path=xl/sharedStrings.xml><?xml version="1.0" encoding="utf-8"?>
<sst xmlns="http://schemas.openxmlformats.org/spreadsheetml/2006/main" count="524" uniqueCount="160">
  <si>
    <t>Weighted Scores</t>
  </si>
  <si>
    <t>Weighted</t>
  </si>
  <si>
    <t>Non Weighted</t>
  </si>
  <si>
    <t>Legend</t>
  </si>
  <si>
    <t>Organisation</t>
  </si>
  <si>
    <t>Activity Class</t>
  </si>
  <si>
    <t>PT</t>
  </si>
  <si>
    <t>Decarb</t>
  </si>
  <si>
    <t>Safety</t>
  </si>
  <si>
    <t>Productivity</t>
  </si>
  <si>
    <t>Resilience</t>
  </si>
  <si>
    <t>Sub Total</t>
  </si>
  <si>
    <t>Weight Sub Total</t>
  </si>
  <si>
    <t>Complete</t>
  </si>
  <si>
    <t>Type/Speed</t>
  </si>
  <si>
    <t>Efficiency</t>
  </si>
  <si>
    <t>Urgency</t>
  </si>
  <si>
    <t>Maori</t>
  </si>
  <si>
    <t>TOTAL SCORE</t>
  </si>
  <si>
    <t>Category</t>
  </si>
  <si>
    <t>Public Transport</t>
  </si>
  <si>
    <t>State Highways</t>
  </si>
  <si>
    <t>Local Roads</t>
  </si>
  <si>
    <t>Walking &amp; Cycling</t>
  </si>
  <si>
    <t>Non Discretionary Spending</t>
  </si>
  <si>
    <t>*1.25</t>
  </si>
  <si>
    <t>*1.15</t>
  </si>
  <si>
    <t>*1.2</t>
  </si>
  <si>
    <t>*.6</t>
  </si>
  <si>
    <t>*0.4</t>
  </si>
  <si>
    <t>Network Optimisation</t>
  </si>
  <si>
    <t>AT</t>
  </si>
  <si>
    <t>LR</t>
  </si>
  <si>
    <t>Bus and transit lanes programme (dynamic lanes)</t>
  </si>
  <si>
    <t>With TOTAL wieghting</t>
  </si>
  <si>
    <t>Auckland Network Optimisation Programme</t>
  </si>
  <si>
    <t>NZTA</t>
  </si>
  <si>
    <t>SH</t>
  </si>
  <si>
    <t>KiwiRail strategic future planning</t>
  </si>
  <si>
    <t>KR</t>
  </si>
  <si>
    <t>Progressive Fencing for Rail</t>
  </si>
  <si>
    <t>Auckland area train control software upgrade (TMS R9K)</t>
  </si>
  <si>
    <t>Single line running switches</t>
  </si>
  <si>
    <t>Auckland Rail metro plant and equipment</t>
  </si>
  <si>
    <t>Auckland Rail metro network maintenance depots and access tracks</t>
  </si>
  <si>
    <t>Bus Access and Optimisation Programme</t>
  </si>
  <si>
    <t>Total</t>
  </si>
  <si>
    <t>Network Operations (ATOC) Programme</t>
  </si>
  <si>
    <t xml:space="preserve"> </t>
  </si>
  <si>
    <t>Avondale to Southdown (Route Protection)</t>
  </si>
  <si>
    <t>Wainui and Redhills Growth Improvements</t>
  </si>
  <si>
    <t>Average</t>
  </si>
  <si>
    <t>Strategic/InvPrio</t>
  </si>
  <si>
    <t>Highest</t>
  </si>
  <si>
    <t>Lowest</t>
  </si>
  <si>
    <t>Cycleways Programme (lower cost)</t>
  </si>
  <si>
    <t>W&amp;C</t>
  </si>
  <si>
    <t>Midtown Bus Improvements West Stage2</t>
  </si>
  <si>
    <t>4-tracking Westfield to Pukekohe</t>
  </si>
  <si>
    <t>Botany Interchange and Link</t>
  </si>
  <si>
    <t>First -and -final Leg for Top 12 RTN Stations (Active Modes)</t>
  </si>
  <si>
    <t>Carrington Road Improvements</t>
  </si>
  <si>
    <t>Northwest Rapid Transit</t>
  </si>
  <si>
    <t>Level Crossings Removal Takaanini Stage1</t>
  </si>
  <si>
    <t>Level crossings upgrades, grade separation and removal programme (Auckland)</t>
  </si>
  <si>
    <t>Auckland Housing Programme Improvements</t>
  </si>
  <si>
    <t>Community Network Improvements</t>
  </si>
  <si>
    <t>Local Board Transport Capital Fund</t>
  </si>
  <si>
    <t>Cycling for Climate Action</t>
  </si>
  <si>
    <t>Ranking</t>
  </si>
  <si>
    <t>Decarbonisation of Ferries Stage2</t>
  </si>
  <si>
    <t>SH20 Airport to Botany (Stage 3 only)</t>
  </si>
  <si>
    <t>Time-of-use Programme (congestion)</t>
  </si>
  <si>
    <t>Northern Busway Enhancements</t>
  </si>
  <si>
    <t>Count Efficiency</t>
  </si>
  <si>
    <t>Hill Street Intersection Improvement</t>
  </si>
  <si>
    <t>Downtown Crossover Bus East Stage1</t>
  </si>
  <si>
    <t>Downtown Crossover Bus East Stage3</t>
  </si>
  <si>
    <t>Downtown Crossover Bus West Stage2</t>
  </si>
  <si>
    <t>Southern power feed upgrade (Rail)</t>
  </si>
  <si>
    <t>Albert and Vincent Street Improvements</t>
  </si>
  <si>
    <t>Room to Move Programme (Parking Plans)</t>
  </si>
  <si>
    <t>Count Urgency</t>
  </si>
  <si>
    <t>Intelligent Transport Systems</t>
  </si>
  <si>
    <t>Community Cycling and Micromobility</t>
  </si>
  <si>
    <t>Park and Ride Programme</t>
  </si>
  <si>
    <t>Rosedale Bus Station and Corridor</t>
  </si>
  <si>
    <t>Drury Local Road Improvements</t>
  </si>
  <si>
    <t>European Train Control System Level 2 - implementation and signalling optimisation</t>
  </si>
  <si>
    <t>Public Transport Safety and Amenity</t>
  </si>
  <si>
    <t>Network Resilience/Adaptation</t>
  </si>
  <si>
    <t>Airport to Botany Interim Bus Improvements (Stage 2 only)</t>
  </si>
  <si>
    <t>Northwest Growth Improvements</t>
  </si>
  <si>
    <t>Supporting Growth Implementation (Northwest &amp; South)</t>
  </si>
  <si>
    <t>Urban Cycleways Glen Innes Links</t>
  </si>
  <si>
    <t>SH18 Upper Harbour Rapid Transit Planning</t>
  </si>
  <si>
    <t>Street Lighting Safety Improvements</t>
  </si>
  <si>
    <t>Walking for Climate Action</t>
  </si>
  <si>
    <t>Lake Road/Esmonde Road Improvements</t>
  </si>
  <si>
    <t>Road Safety Programme</t>
  </si>
  <si>
    <t>Safe Speeds programme</t>
  </si>
  <si>
    <t>SH16/18 Staging Assessment Refresh</t>
  </si>
  <si>
    <t>Regional Bus Depots (commercial)</t>
  </si>
  <si>
    <t>Waitematā Harbour Connections (Planning &amp;
Construction start)</t>
  </si>
  <si>
    <t>Community Footpaths Programme</t>
  </si>
  <si>
    <t>Mid -zone power feed replacement (Rail)</t>
  </si>
  <si>
    <t xml:space="preserve">New southern power feed (Rail) </t>
  </si>
  <si>
    <t>Panmure Bus Infrastructure Improvements</t>
  </si>
  <si>
    <t>Unsealed Road Improvements</t>
  </si>
  <si>
    <t>Urban Cycleways GI to Tāmaki Drive Stage4</t>
  </si>
  <si>
    <t>Ferry Terminal and Berths Pine Harbour</t>
  </si>
  <si>
    <t>SH1 Warkworth to Wellsford (Planning &amp; Construction start) (RoNS)</t>
  </si>
  <si>
    <t>Auckland Share Safety Improvements Programme (VFM)</t>
  </si>
  <si>
    <t>Meadowbank Kohimarama Connectivity Project (incl. Rail underpass)</t>
  </si>
  <si>
    <t>Rail ETCS2 Signalling and Driver Assist</t>
  </si>
  <si>
    <t>Bus Routes for Climate Action</t>
  </si>
  <si>
    <t>Ferry Terminal Bayswater</t>
  </si>
  <si>
    <t>Mill Road (RoNS)</t>
  </si>
  <si>
    <t>Whangapar āoa Bus Station</t>
  </si>
  <si>
    <t>Level crossing signal optimisation</t>
  </si>
  <si>
    <t>SH22 Drury Upgrade (part RoRS)</t>
  </si>
  <si>
    <t>Freight Network Improvements</t>
  </si>
  <si>
    <t>Weigh Right Albany</t>
  </si>
  <si>
    <t>Investigations for Rapid Transit Integration (Major projects)</t>
  </si>
  <si>
    <t>East West Link (RoNS)</t>
  </si>
  <si>
    <t>North West Alternate State Highway (RoNS)</t>
  </si>
  <si>
    <t>Regional Bus Charging Infrastructure</t>
  </si>
  <si>
    <t>Glenvar Road/East Coast Road Intersection Upgrade</t>
  </si>
  <si>
    <t>Newmarket Bus Layover</t>
  </si>
  <si>
    <t>SH1 Drury to Bombay (Route Protection)</t>
  </si>
  <si>
    <t>Auckland Share Pre-implementation 2027-30 Bridge Repairs</t>
  </si>
  <si>
    <t>SH1 Drury Commercial Vehicle Safety Centre (Weigh Right)</t>
  </si>
  <si>
    <t>Sylvia Park Bus Improvements</t>
  </si>
  <si>
    <t>National Ticketing System (AT assets)</t>
  </si>
  <si>
    <t>Matiatia Landside (Park and Ride &amp; Corridor Improvements)</t>
  </si>
  <si>
    <t>Motorway Bridge Safety Screens</t>
  </si>
  <si>
    <t>Network Discharge Improvements</t>
  </si>
  <si>
    <t>SH18 Squadron Drive Interchange upgrade</t>
  </si>
  <si>
    <t>Wayfinding for Stations and Bus Information</t>
  </si>
  <si>
    <t>Property for passenger fleet stabling (Rail)</t>
  </si>
  <si>
    <t>Ti Rakau Drive Depot Electrification</t>
  </si>
  <si>
    <t>Low Cost Low Risk improvements 2024-27</t>
  </si>
  <si>
    <t>Auckland Noise Mitigation - Consent conditions</t>
  </si>
  <si>
    <t>Auckland Noise Mitigation - Programme</t>
  </si>
  <si>
    <t>Auckland Share RoNS Project Development</t>
  </si>
  <si>
    <t>Auckland Share RoNS Property</t>
  </si>
  <si>
    <t>Kāinga Ora Joint Programme (alternate funding)**</t>
  </si>
  <si>
    <t>Property for Route Protection and Encroachments</t>
  </si>
  <si>
    <t>WK</t>
  </si>
  <si>
    <t>SH1 Dome Valley &amp; Surrounds Slip &amp; Flood Managem</t>
  </si>
  <si>
    <t>Cross Town Rapid Transit New Lynn to Onehunga</t>
  </si>
  <si>
    <t>Parking Programme</t>
  </si>
  <si>
    <t>Marae and Papakainga (Turnouts) safety programme</t>
  </si>
  <si>
    <t>Wynyard Quarter Integrated Road Programme</t>
  </si>
  <si>
    <t>Auckland Share Digital engineering/BIM</t>
  </si>
  <si>
    <t>Auckland Share Data Driven Structure Asset Manage</t>
  </si>
  <si>
    <t>Strategic multimodal connections and Crossings</t>
  </si>
  <si>
    <t>Auckland System Planning</t>
  </si>
  <si>
    <t>Auckland Share Environmental PBC</t>
  </si>
  <si>
    <t>State Highway Planning in response to Port future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</si>
</sst>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color theme="1"/>
      <name val="Arial"/>
    </font>
    <font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9">
    <border/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0" fillId="2" fontId="1" numFmtId="0" xfId="0" applyFill="1" applyFont="1"/>
    <xf borderId="1" fillId="2" fontId="1" numFmtId="0" xfId="0" applyBorder="1" applyFont="1"/>
    <xf borderId="2" fillId="0" fontId="1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0" fillId="0" fontId="1" numFmtId="4" xfId="0" applyAlignment="1" applyFont="1" applyNumberFormat="1">
      <alignment readingOrder="0"/>
    </xf>
    <xf borderId="1" fillId="0" fontId="1" numFmtId="4" xfId="0" applyAlignment="1" applyBorder="1" applyFont="1" applyNumberFormat="1">
      <alignment readingOrder="0"/>
    </xf>
    <xf borderId="0" fillId="2" fontId="1" numFmtId="0" xfId="0" applyFont="1"/>
    <xf borderId="0" fillId="0" fontId="1" numFmtId="0" xfId="0" applyFont="1"/>
    <xf borderId="3" fillId="0" fontId="2" numFmtId="0" xfId="0" applyAlignment="1" applyBorder="1" applyFont="1">
      <alignment vertical="bottom"/>
    </xf>
    <xf borderId="4" fillId="0" fontId="2" numFmtId="0" xfId="0" applyAlignment="1" applyBorder="1" applyFont="1">
      <alignment vertical="bottom"/>
    </xf>
    <xf borderId="4" fillId="0" fontId="2" numFmtId="0" xfId="0" applyAlignment="1" applyBorder="1" applyFont="1">
      <alignment shrinkToFit="0" vertical="bottom" wrapText="0"/>
    </xf>
    <xf borderId="3" fillId="0" fontId="1" numFmtId="0" xfId="0" applyAlignment="1" applyBorder="1" applyFont="1">
      <alignment readingOrder="0"/>
    </xf>
    <xf borderId="4" fillId="0" fontId="1" numFmtId="0" xfId="0" applyAlignment="1" applyBorder="1" applyFont="1">
      <alignment readingOrder="0"/>
    </xf>
    <xf borderId="0" fillId="0" fontId="1" numFmtId="4" xfId="0" applyFont="1" applyNumberFormat="1"/>
    <xf borderId="1" fillId="0" fontId="1" numFmtId="0" xfId="0" applyBorder="1" applyFont="1"/>
    <xf borderId="1" fillId="2" fontId="1" numFmtId="0" xfId="0" applyAlignment="1" applyBorder="1" applyFont="1">
      <alignment readingOrder="0"/>
    </xf>
    <xf borderId="5" fillId="0" fontId="2" numFmtId="0" xfId="0" applyAlignment="1" applyBorder="1" applyFont="1">
      <alignment readingOrder="0" vertical="bottom"/>
    </xf>
    <xf borderId="0" fillId="0" fontId="2" numFmtId="0" xfId="0" applyAlignment="1" applyFont="1">
      <alignment horizontal="right" vertical="bottom"/>
    </xf>
    <xf borderId="6" fillId="0" fontId="2" numFmtId="0" xfId="0" applyAlignment="1" applyBorder="1" applyFont="1">
      <alignment horizontal="right" vertical="bottom"/>
    </xf>
    <xf borderId="7" fillId="0" fontId="2" numFmtId="0" xfId="0" applyAlignment="1" applyBorder="1" applyFont="1">
      <alignment horizontal="right" vertical="bottom"/>
    </xf>
    <xf borderId="1" fillId="0" fontId="1" numFmtId="0" xfId="0" applyBorder="1" applyFont="1"/>
    <xf borderId="0" fillId="0" fontId="1" numFmtId="0" xfId="0" applyFont="1"/>
    <xf borderId="5" fillId="0" fontId="2" numFmtId="0" xfId="0" applyAlignment="1" applyBorder="1" applyFont="1">
      <alignment vertical="bottom"/>
    </xf>
    <xf borderId="5" fillId="0" fontId="1" numFmtId="0" xfId="0" applyAlignment="1" applyBorder="1" applyFont="1">
      <alignment readingOrder="0"/>
    </xf>
    <xf borderId="1" fillId="0" fontId="2" numFmtId="0" xfId="0" applyAlignment="1" applyBorder="1" applyFont="1">
      <alignment horizontal="right" vertical="bottom"/>
    </xf>
    <xf borderId="4" fillId="0" fontId="1" numFmtId="0" xfId="0" applyBorder="1" applyFont="1"/>
    <xf borderId="0" fillId="0" fontId="2" numFmtId="0" xfId="0" applyAlignment="1" applyFont="1">
      <alignment vertical="bottom"/>
    </xf>
    <xf borderId="6" fillId="3" fontId="3" numFmtId="0" xfId="0" applyAlignment="1" applyBorder="1" applyFill="1" applyFont="1">
      <alignment horizontal="left" readingOrder="0"/>
    </xf>
    <xf borderId="1" fillId="3" fontId="3" numFmtId="0" xfId="0" applyAlignment="1" applyBorder="1" applyFont="1">
      <alignment horizontal="left" readingOrder="0"/>
    </xf>
    <xf borderId="8" fillId="0" fontId="2" numFmtId="0" xfId="0" applyAlignment="1" applyBorder="1" applyFont="1">
      <alignment vertical="bottom"/>
    </xf>
    <xf borderId="1" fillId="0" fontId="1" numFmtId="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60.38"/>
    <col customWidth="1" min="8" max="8" width="14.5"/>
    <col customWidth="1" min="16" max="16" width="15.38"/>
    <col customWidth="1" min="17" max="17" width="5.25"/>
    <col customWidth="1" min="29" max="29" width="16.88"/>
    <col customWidth="1" min="30" max="30" width="4.25"/>
    <col customWidth="1" min="32" max="32" width="5.63"/>
    <col customWidth="1" min="45" max="45" width="4.88"/>
  </cols>
  <sheetData>
    <row r="1">
      <c r="J1" s="1" t="s">
        <v>0</v>
      </c>
      <c r="Q1" s="2"/>
      <c r="W1" s="1" t="s">
        <v>1</v>
      </c>
      <c r="AD1" s="3"/>
      <c r="AF1" s="2"/>
      <c r="AG1" s="4" t="s">
        <v>2</v>
      </c>
      <c r="AS1" s="2"/>
      <c r="AT1" s="4" t="s">
        <v>1</v>
      </c>
    </row>
    <row r="2">
      <c r="B2" s="5" t="s">
        <v>3</v>
      </c>
      <c r="C2" s="5" t="s">
        <v>4</v>
      </c>
      <c r="D2" s="5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1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2"/>
      <c r="R2" s="6" t="s">
        <v>13</v>
      </c>
      <c r="S2" s="6" t="s">
        <v>14</v>
      </c>
      <c r="T2" s="6" t="s">
        <v>15</v>
      </c>
      <c r="U2" s="6" t="s">
        <v>16</v>
      </c>
      <c r="V2" s="6" t="s">
        <v>17</v>
      </c>
      <c r="W2" s="7" t="s">
        <v>13</v>
      </c>
      <c r="X2" s="6" t="s">
        <v>14</v>
      </c>
      <c r="Y2" s="6" t="s">
        <v>15</v>
      </c>
      <c r="Z2" s="6" t="s">
        <v>16</v>
      </c>
      <c r="AA2" s="6" t="s">
        <v>17</v>
      </c>
      <c r="AB2" s="5" t="s">
        <v>11</v>
      </c>
      <c r="AC2" s="5" t="s">
        <v>12</v>
      </c>
      <c r="AD2" s="3"/>
      <c r="AE2" s="5" t="s">
        <v>18</v>
      </c>
      <c r="AF2" s="8"/>
      <c r="AG2" s="9"/>
      <c r="AH2" s="10" t="s">
        <v>19</v>
      </c>
      <c r="AI2" s="11" t="s">
        <v>20</v>
      </c>
      <c r="AJ2" s="11" t="s">
        <v>21</v>
      </c>
      <c r="AK2" s="11" t="s">
        <v>22</v>
      </c>
      <c r="AL2" s="12" t="s">
        <v>23</v>
      </c>
      <c r="AM2" s="9"/>
      <c r="AS2" s="8"/>
      <c r="AT2" s="9"/>
      <c r="AU2" s="10" t="s">
        <v>19</v>
      </c>
      <c r="AV2" s="11" t="s">
        <v>20</v>
      </c>
      <c r="AW2" s="11" t="s">
        <v>21</v>
      </c>
      <c r="AX2" s="11" t="s">
        <v>22</v>
      </c>
      <c r="AY2" s="12" t="s">
        <v>23</v>
      </c>
      <c r="BB2" s="9"/>
      <c r="BC2" s="9"/>
      <c r="BD2" s="9"/>
      <c r="BE2" s="13" t="s">
        <v>19</v>
      </c>
      <c r="BF2" s="14" t="s">
        <v>20</v>
      </c>
      <c r="BG2" s="14" t="s">
        <v>21</v>
      </c>
      <c r="BH2" s="14" t="s">
        <v>22</v>
      </c>
      <c r="BI2" s="14" t="s">
        <v>23</v>
      </c>
      <c r="BJ2" s="9"/>
      <c r="BK2" s="9"/>
      <c r="BL2" s="9"/>
      <c r="BM2" s="9"/>
      <c r="BN2" s="9"/>
      <c r="BO2" s="9"/>
    </row>
    <row r="3">
      <c r="A3" s="5">
        <v>1.0</v>
      </c>
      <c r="B3" s="5" t="s">
        <v>24</v>
      </c>
      <c r="E3" s="15"/>
      <c r="F3" s="15"/>
      <c r="G3" s="15"/>
      <c r="H3" s="15"/>
      <c r="I3" s="15"/>
      <c r="J3" s="1" t="s">
        <v>25</v>
      </c>
      <c r="K3" s="5" t="s">
        <v>26</v>
      </c>
      <c r="L3" s="5" t="s">
        <v>26</v>
      </c>
      <c r="M3" s="5" t="s">
        <v>27</v>
      </c>
      <c r="N3" s="5" t="s">
        <v>25</v>
      </c>
      <c r="P3" s="5" t="s">
        <v>28</v>
      </c>
      <c r="Q3" s="2"/>
      <c r="R3" s="15"/>
      <c r="S3" s="15"/>
      <c r="T3" s="15"/>
      <c r="U3" s="15"/>
      <c r="V3" s="15"/>
      <c r="W3" s="16" t="s">
        <v>27</v>
      </c>
      <c r="X3" s="5" t="s">
        <v>27</v>
      </c>
      <c r="Y3" s="5" t="s">
        <v>27</v>
      </c>
      <c r="Z3" s="5" t="s">
        <v>27</v>
      </c>
      <c r="AA3" s="5" t="s">
        <v>27</v>
      </c>
      <c r="AB3" s="5"/>
      <c r="AC3" s="5" t="s">
        <v>29</v>
      </c>
      <c r="AD3" s="17"/>
      <c r="AE3" s="5"/>
      <c r="AF3" s="8"/>
      <c r="AG3" s="9"/>
      <c r="AH3" s="18" t="s">
        <v>20</v>
      </c>
      <c r="AI3" s="19">
        <f>SUMIFS(E4:E104, D4:D104, "PT")</f>
        <v>113</v>
      </c>
      <c r="AJ3" s="19">
        <f>SUMIFS(E4:E104, D4:D104, "SH")</f>
        <v>8</v>
      </c>
      <c r="AK3" s="19">
        <f>SUMIFS(E4:E104, D4:D104, "LR")</f>
        <v>28</v>
      </c>
      <c r="AL3" s="19">
        <f>SUMIFS(E4:E104, D4:D104, "W&amp;C")</f>
        <v>6</v>
      </c>
      <c r="AM3" s="9"/>
      <c r="AN3" s="9"/>
      <c r="AS3" s="8"/>
      <c r="AT3" s="9"/>
      <c r="AU3" s="18" t="s">
        <v>20</v>
      </c>
      <c r="AV3" s="19">
        <f>SUMIFS(J4:J104, D4:D104, "PT")</f>
        <v>141.25</v>
      </c>
      <c r="AW3" s="19">
        <f>SUMIFS(J4:J104, D4:D104, "SH")</f>
        <v>10</v>
      </c>
      <c r="AX3" s="19">
        <f>SUMIFS(J4:J104, D4:D104, "LR")</f>
        <v>35</v>
      </c>
      <c r="AY3" s="19">
        <f>SUMIFS(J4:J104, D4:D104, "W&amp;C")</f>
        <v>7.5</v>
      </c>
      <c r="BB3" s="9"/>
      <c r="BC3" s="9"/>
      <c r="BD3" s="9"/>
      <c r="BE3" s="18" t="s">
        <v>20</v>
      </c>
      <c r="BF3" s="20">
        <f>SUMIFS(J4:J104, D4:D104, "PT")*0.6</f>
        <v>84.75</v>
      </c>
      <c r="BG3" s="21">
        <f>SUMIFS(J4:J104, D4:D104, "SH")*0.6</f>
        <v>6</v>
      </c>
      <c r="BH3" s="21">
        <f>SUMIFS(J4:J104, D4:D104, "LR")*0.6</f>
        <v>21</v>
      </c>
      <c r="BI3" s="21">
        <f>SUMIFS(J4:J104, D4:D104, "W&amp;C")*0.6</f>
        <v>4.5</v>
      </c>
      <c r="BJ3" s="9"/>
      <c r="BK3" s="1" t="s">
        <v>20</v>
      </c>
      <c r="BL3" s="9"/>
      <c r="BM3" s="9"/>
      <c r="BN3" s="9"/>
      <c r="BO3" s="9"/>
    </row>
    <row r="4">
      <c r="A4" s="5">
        <v>2.0</v>
      </c>
      <c r="B4" s="5" t="s">
        <v>30</v>
      </c>
      <c r="C4" s="5" t="s">
        <v>31</v>
      </c>
      <c r="D4" s="5" t="s">
        <v>32</v>
      </c>
      <c r="E4" s="6">
        <v>3.0</v>
      </c>
      <c r="F4" s="6">
        <v>2.0</v>
      </c>
      <c r="G4" s="6">
        <v>2.0</v>
      </c>
      <c r="H4" s="6">
        <v>3.0</v>
      </c>
      <c r="I4" s="6">
        <v>1.0</v>
      </c>
      <c r="J4" s="22">
        <f t="shared" ref="J4:J104" si="3">SUM(E4*1.25)</f>
        <v>3.75</v>
      </c>
      <c r="K4" s="23">
        <f t="shared" ref="K4:L4" si="1">SUM(F4*1.15)</f>
        <v>2.3</v>
      </c>
      <c r="L4" s="23">
        <f t="shared" si="1"/>
        <v>2.3</v>
      </c>
      <c r="M4" s="23">
        <f t="shared" ref="M4:M104" si="5">SUM(H4*1.2)</f>
        <v>3.6</v>
      </c>
      <c r="N4" s="23">
        <f t="shared" ref="N4:N104" si="6">SUM(I4*1.25)</f>
        <v>1.25</v>
      </c>
      <c r="O4" s="23">
        <f t="shared" ref="O4:O104" si="7">SUM(J4:N4)</f>
        <v>13.2</v>
      </c>
      <c r="P4" s="23">
        <f t="shared" ref="P4:P104" si="8">SUM(O4*0.6)</f>
        <v>7.92</v>
      </c>
      <c r="Q4" s="2"/>
      <c r="R4" s="6">
        <v>0.0</v>
      </c>
      <c r="S4" s="6">
        <v>3.0</v>
      </c>
      <c r="T4" s="6">
        <v>3.0</v>
      </c>
      <c r="U4" s="6">
        <v>3.0</v>
      </c>
      <c r="V4" s="6"/>
      <c r="W4" s="22">
        <f t="shared" ref="W4:AA4" si="2">SUM(R4*1.2)</f>
        <v>0</v>
      </c>
      <c r="X4" s="23">
        <f t="shared" si="2"/>
        <v>3.6</v>
      </c>
      <c r="Y4" s="23">
        <f t="shared" si="2"/>
        <v>3.6</v>
      </c>
      <c r="Z4" s="23">
        <f t="shared" si="2"/>
        <v>3.6</v>
      </c>
      <c r="AA4" s="23">
        <f t="shared" si="2"/>
        <v>0</v>
      </c>
      <c r="AB4" s="23">
        <f t="shared" ref="AB4:AB104" si="10">SUM(W4:AA4)</f>
        <v>10.8</v>
      </c>
      <c r="AC4" s="23">
        <f t="shared" ref="AC4:AC104" si="11">SUM(AB4*0.4)</f>
        <v>4.32</v>
      </c>
      <c r="AD4" s="3"/>
      <c r="AE4" s="23">
        <f t="shared" ref="AE4:AE104" si="12">SUM(P4+AC4)</f>
        <v>12.24</v>
      </c>
      <c r="AF4" s="2"/>
      <c r="AH4" s="24" t="s">
        <v>7</v>
      </c>
      <c r="AI4" s="19">
        <f>SUMIFS(F4:F104, D4:D104, "PT")</f>
        <v>70</v>
      </c>
      <c r="AJ4" s="19">
        <f>SUMIFS(F4:F104, D4:D104, "SH")</f>
        <v>8</v>
      </c>
      <c r="AK4" s="19">
        <f>SUMIFS(F4:F104, D4:D104, "LR")</f>
        <v>24</v>
      </c>
      <c r="AL4" s="19">
        <f>SUMIFS(F4:F104, D4:D104, "W&amp;C")</f>
        <v>13</v>
      </c>
      <c r="AS4" s="2"/>
      <c r="AU4" s="24" t="s">
        <v>7</v>
      </c>
      <c r="AV4" s="19">
        <f>SUMIFS(K4:K104, D4:D104, "PT")</f>
        <v>80.5</v>
      </c>
      <c r="AW4" s="19">
        <f>SUMIFS(K4:K104, D4:D104, "SH")</f>
        <v>9.2</v>
      </c>
      <c r="AX4" s="19">
        <f>SUMIFS(K4:K104, D4:D104, "LR")</f>
        <v>27.6</v>
      </c>
      <c r="AY4" s="19">
        <f>SUMIFS(K4:K104, D4:D104, "W&amp;C")</f>
        <v>14.95</v>
      </c>
      <c r="BE4" s="25" t="s">
        <v>7</v>
      </c>
      <c r="BF4" s="26">
        <f>SUMIFS(K4:K104, D4:D104, "PT")*0.6</f>
        <v>48.3</v>
      </c>
      <c r="BG4" s="19">
        <f>SUMIFS(K4:K104, D4:D104, "SH")*0.6</f>
        <v>5.52</v>
      </c>
      <c r="BH4" s="19">
        <f>SUMIFS(K4:K104, D4:D104, "LR")*0.6</f>
        <v>16.56</v>
      </c>
      <c r="BI4" s="19">
        <f>SUMIFS(K4:K104, D4:D104, "W&amp;C")*0.6</f>
        <v>8.97</v>
      </c>
      <c r="BK4" s="1" t="s">
        <v>20</v>
      </c>
    </row>
    <row r="5">
      <c r="A5" s="5">
        <v>3.0</v>
      </c>
      <c r="B5" s="5" t="s">
        <v>33</v>
      </c>
      <c r="C5" s="5" t="s">
        <v>31</v>
      </c>
      <c r="D5" s="5" t="s">
        <v>6</v>
      </c>
      <c r="E5" s="6">
        <v>3.0</v>
      </c>
      <c r="F5" s="6">
        <v>2.0</v>
      </c>
      <c r="G5" s="6">
        <v>1.0</v>
      </c>
      <c r="H5" s="6">
        <v>2.0</v>
      </c>
      <c r="I5" s="6">
        <v>2.0</v>
      </c>
      <c r="J5" s="22">
        <f t="shared" si="3"/>
        <v>3.75</v>
      </c>
      <c r="K5" s="23">
        <f t="shared" ref="K5:L5" si="4">SUM(F5*1.15)</f>
        <v>2.3</v>
      </c>
      <c r="L5" s="23">
        <f t="shared" si="4"/>
        <v>1.15</v>
      </c>
      <c r="M5" s="23">
        <f t="shared" si="5"/>
        <v>2.4</v>
      </c>
      <c r="N5" s="23">
        <f t="shared" si="6"/>
        <v>2.5</v>
      </c>
      <c r="O5" s="23">
        <f t="shared" si="7"/>
        <v>12.1</v>
      </c>
      <c r="P5" s="23">
        <f t="shared" si="8"/>
        <v>7.26</v>
      </c>
      <c r="Q5" s="2"/>
      <c r="R5" s="6">
        <v>0.0</v>
      </c>
      <c r="S5" s="6">
        <v>3.0</v>
      </c>
      <c r="T5" s="6">
        <v>3.0</v>
      </c>
      <c r="U5" s="6">
        <v>3.0</v>
      </c>
      <c r="V5" s="6"/>
      <c r="W5" s="22">
        <f t="shared" ref="W5:AA5" si="9">SUM(R5*1.2)</f>
        <v>0</v>
      </c>
      <c r="X5" s="23">
        <f t="shared" si="9"/>
        <v>3.6</v>
      </c>
      <c r="Y5" s="23">
        <f t="shared" si="9"/>
        <v>3.6</v>
      </c>
      <c r="Z5" s="23">
        <f t="shared" si="9"/>
        <v>3.6</v>
      </c>
      <c r="AA5" s="23">
        <f t="shared" si="9"/>
        <v>0</v>
      </c>
      <c r="AB5" s="23">
        <f t="shared" si="10"/>
        <v>10.8</v>
      </c>
      <c r="AC5" s="23">
        <f t="shared" si="11"/>
        <v>4.32</v>
      </c>
      <c r="AD5" s="3"/>
      <c r="AE5" s="23">
        <f t="shared" si="12"/>
        <v>11.58</v>
      </c>
      <c r="AF5" s="2"/>
      <c r="AH5" s="24" t="s">
        <v>8</v>
      </c>
      <c r="AI5" s="19">
        <f>SUMIFS(G4:G104, D4:D104, "PT")</f>
        <v>54</v>
      </c>
      <c r="AJ5" s="19">
        <f>SUMIFS(G4:G104, D4:D104, "SH")</f>
        <v>35</v>
      </c>
      <c r="AK5" s="19">
        <f>SUMIFS(G4:G104, D4:D104, "LR")</f>
        <v>41</v>
      </c>
      <c r="AL5" s="19">
        <f>SUMIFS(G4:G104, D4:D104, "W&amp;C")</f>
        <v>18</v>
      </c>
      <c r="AS5" s="2"/>
      <c r="AU5" s="24" t="s">
        <v>8</v>
      </c>
      <c r="AV5" s="19">
        <f>SUMIFS(L4:L104, D4:D104, "PT")</f>
        <v>62.1</v>
      </c>
      <c r="AW5" s="19">
        <f>SUMIFS(L4:L104, D4:D104, "SH")</f>
        <v>40.25</v>
      </c>
      <c r="AX5" s="19">
        <f>SUMIFS(L4:L104, D4:D104, "LR")</f>
        <v>47.15</v>
      </c>
      <c r="AY5" s="19">
        <f>SUMIFS(L4:L104, D4:D104, "W&amp;C")</f>
        <v>20.7</v>
      </c>
      <c r="BC5" s="5" t="s">
        <v>34</v>
      </c>
      <c r="BE5" s="25" t="s">
        <v>8</v>
      </c>
      <c r="BF5" s="26">
        <f>SUMIFS(L4:L104, D4:D104, "PT")*0.6</f>
        <v>37.26</v>
      </c>
      <c r="BG5" s="19">
        <f>SUMIFS(L4:L104, D4:D104, "SH")*0.6</f>
        <v>24.15</v>
      </c>
      <c r="BH5" s="19">
        <f>SUMIFS(L4:L104, D4:D104, "LR")*0.6</f>
        <v>28.29</v>
      </c>
      <c r="BI5" s="19">
        <f>SUMIFS(L4:L104, D4:D104, "W&amp;C")*0.6</f>
        <v>12.42</v>
      </c>
      <c r="BK5" s="1" t="s">
        <v>20</v>
      </c>
    </row>
    <row r="6">
      <c r="A6" s="5">
        <v>4.0</v>
      </c>
      <c r="B6" s="5" t="s">
        <v>35</v>
      </c>
      <c r="C6" s="5" t="s">
        <v>36</v>
      </c>
      <c r="D6" s="5" t="s">
        <v>37</v>
      </c>
      <c r="E6" s="6">
        <v>2.0</v>
      </c>
      <c r="F6" s="6">
        <v>2.0</v>
      </c>
      <c r="G6" s="6">
        <v>2.0</v>
      </c>
      <c r="H6" s="6">
        <v>3.0</v>
      </c>
      <c r="I6" s="6">
        <v>1.0</v>
      </c>
      <c r="J6" s="22">
        <f t="shared" si="3"/>
        <v>2.5</v>
      </c>
      <c r="K6" s="23">
        <f t="shared" ref="K6:L6" si="13">SUM(F6*1.15)</f>
        <v>2.3</v>
      </c>
      <c r="L6" s="23">
        <f t="shared" si="13"/>
        <v>2.3</v>
      </c>
      <c r="M6" s="23">
        <f t="shared" si="5"/>
        <v>3.6</v>
      </c>
      <c r="N6" s="23">
        <f t="shared" si="6"/>
        <v>1.25</v>
      </c>
      <c r="O6" s="23">
        <f t="shared" si="7"/>
        <v>11.95</v>
      </c>
      <c r="P6" s="23">
        <f t="shared" si="8"/>
        <v>7.17</v>
      </c>
      <c r="Q6" s="2"/>
      <c r="R6" s="6">
        <v>0.0</v>
      </c>
      <c r="S6" s="6">
        <v>3.0</v>
      </c>
      <c r="T6" s="6">
        <v>3.0</v>
      </c>
      <c r="U6" s="6">
        <v>3.0</v>
      </c>
      <c r="V6" s="15"/>
      <c r="W6" s="22">
        <f t="shared" ref="W6:AA6" si="14">SUM(R6*1.2)</f>
        <v>0</v>
      </c>
      <c r="X6" s="23">
        <f t="shared" si="14"/>
        <v>3.6</v>
      </c>
      <c r="Y6" s="23">
        <f t="shared" si="14"/>
        <v>3.6</v>
      </c>
      <c r="Z6" s="23">
        <f t="shared" si="14"/>
        <v>3.6</v>
      </c>
      <c r="AA6" s="23">
        <f t="shared" si="14"/>
        <v>0</v>
      </c>
      <c r="AB6" s="23">
        <f t="shared" si="10"/>
        <v>10.8</v>
      </c>
      <c r="AC6" s="23">
        <f t="shared" si="11"/>
        <v>4.32</v>
      </c>
      <c r="AD6" s="3"/>
      <c r="AE6" s="23">
        <f t="shared" si="12"/>
        <v>11.49</v>
      </c>
      <c r="AF6" s="2"/>
      <c r="AH6" s="24" t="s">
        <v>9</v>
      </c>
      <c r="AI6" s="19">
        <f>SUMIFS(H4:H104, D4:D104, "PT")</f>
        <v>75</v>
      </c>
      <c r="AJ6" s="19">
        <f>SUMIFS(H4:H104, D4:D104, "SH")</f>
        <v>27</v>
      </c>
      <c r="AK6" s="19">
        <f>SUMIFS(H4:H104, D4:D104, "LR")</f>
        <v>40</v>
      </c>
      <c r="AL6" s="19">
        <f>SUMIFS(H4:H104, D4:D104, "W&amp;C")</f>
        <v>6</v>
      </c>
      <c r="AS6" s="2"/>
      <c r="AU6" s="24" t="s">
        <v>9</v>
      </c>
      <c r="AV6" s="19">
        <f>SUMIFS(M4:M104, D4:D104, "PT")</f>
        <v>90</v>
      </c>
      <c r="AW6" s="19">
        <f>SUMIFS(M4:M104, D4:D104, "SH")</f>
        <v>32.4</v>
      </c>
      <c r="AX6" s="19">
        <f>SUMIFS(M4:M104, D4:D104, "LR")</f>
        <v>48</v>
      </c>
      <c r="AY6" s="19">
        <f>SUMIFS(M4:M104, D4:D104, "W&amp;C")</f>
        <v>7.2</v>
      </c>
      <c r="BE6" s="25" t="s">
        <v>9</v>
      </c>
      <c r="BF6" s="26">
        <f>SUMIFS(M4:M104, D4:D104, "PT")*0.6</f>
        <v>54</v>
      </c>
      <c r="BG6" s="19">
        <f>SUMIFS(M4:M104, D4:D104, "SH")*0.6</f>
        <v>19.44</v>
      </c>
      <c r="BH6" s="19">
        <f>SUMIFS(M4:M104, D4:D104, "LR")*0.6</f>
        <v>28.8</v>
      </c>
      <c r="BI6" s="19">
        <f>SUMIFS(M4:M104, D4:D104, "W&amp;C")*0.6</f>
        <v>4.32</v>
      </c>
      <c r="BK6" s="1" t="s">
        <v>20</v>
      </c>
    </row>
    <row r="7">
      <c r="A7" s="5">
        <v>5.0</v>
      </c>
      <c r="B7" s="5" t="s">
        <v>38</v>
      </c>
      <c r="C7" s="5" t="s">
        <v>39</v>
      </c>
      <c r="D7" s="5" t="s">
        <v>6</v>
      </c>
      <c r="E7" s="6">
        <v>3.0</v>
      </c>
      <c r="F7" s="6">
        <v>2.0</v>
      </c>
      <c r="G7" s="6">
        <v>1.0</v>
      </c>
      <c r="H7" s="6">
        <v>2.0</v>
      </c>
      <c r="I7" s="6">
        <v>2.0</v>
      </c>
      <c r="J7" s="22">
        <f t="shared" si="3"/>
        <v>3.75</v>
      </c>
      <c r="K7" s="23">
        <f t="shared" ref="K7:L7" si="15">SUM(F7*1.15)</f>
        <v>2.3</v>
      </c>
      <c r="L7" s="23">
        <f t="shared" si="15"/>
        <v>1.15</v>
      </c>
      <c r="M7" s="23">
        <f t="shared" si="5"/>
        <v>2.4</v>
      </c>
      <c r="N7" s="23">
        <f t="shared" si="6"/>
        <v>2.5</v>
      </c>
      <c r="O7" s="23">
        <f t="shared" si="7"/>
        <v>12.1</v>
      </c>
      <c r="P7" s="23">
        <f t="shared" si="8"/>
        <v>7.26</v>
      </c>
      <c r="Q7" s="2"/>
      <c r="R7" s="6">
        <v>3.0</v>
      </c>
      <c r="S7" s="6">
        <v>2.0</v>
      </c>
      <c r="T7" s="6">
        <v>0.0</v>
      </c>
      <c r="U7" s="6">
        <v>3.0</v>
      </c>
      <c r="V7" s="15"/>
      <c r="W7" s="22">
        <f t="shared" ref="W7:AA7" si="16">SUM(R7*1.2)</f>
        <v>3.6</v>
      </c>
      <c r="X7" s="23">
        <f t="shared" si="16"/>
        <v>2.4</v>
      </c>
      <c r="Y7" s="23">
        <f t="shared" si="16"/>
        <v>0</v>
      </c>
      <c r="Z7" s="23">
        <f t="shared" si="16"/>
        <v>3.6</v>
      </c>
      <c r="AA7" s="23">
        <f t="shared" si="16"/>
        <v>0</v>
      </c>
      <c r="AB7" s="23">
        <f t="shared" si="10"/>
        <v>9.6</v>
      </c>
      <c r="AC7" s="23">
        <f t="shared" si="11"/>
        <v>3.84</v>
      </c>
      <c r="AD7" s="3"/>
      <c r="AE7" s="23">
        <f t="shared" si="12"/>
        <v>11.1</v>
      </c>
      <c r="AF7" s="2"/>
      <c r="AH7" s="24" t="s">
        <v>10</v>
      </c>
      <c r="AI7" s="19">
        <f>SUMIFS(I4:I104, D4:D104, "PT")</f>
        <v>53</v>
      </c>
      <c r="AJ7" s="19">
        <f>SUMIFS(I4:I104, D4:D104, "SH")</f>
        <v>28</v>
      </c>
      <c r="AK7" s="19">
        <f>SUMIFS(I4:I104, D4:D104, "LR")</f>
        <v>22</v>
      </c>
      <c r="AL7" s="19">
        <f>SUMIFS(I4:I104, D4:D104, "W&amp;C")</f>
        <v>5</v>
      </c>
      <c r="AS7" s="2"/>
      <c r="AU7" s="24" t="s">
        <v>10</v>
      </c>
      <c r="AV7" s="19">
        <f>SUMIFS(N4:N104, D4:D104, "PT")</f>
        <v>66.25</v>
      </c>
      <c r="AW7" s="19">
        <f>SUMIFS(N4:N104, D4:D104, "SH")</f>
        <v>35</v>
      </c>
      <c r="AX7" s="19">
        <f>SUMIFS(N4:N104, D4:D104, "LR")</f>
        <v>27.5</v>
      </c>
      <c r="AY7" s="19">
        <f>SUMIFS(N4:N104, D4:D104, "W&amp;C")</f>
        <v>6.25</v>
      </c>
      <c r="BE7" s="25" t="s">
        <v>10</v>
      </c>
      <c r="BF7" s="26">
        <f>SUMIFS(N4:N104, D4:D104, "PT")*0.6</f>
        <v>39.75</v>
      </c>
      <c r="BG7" s="19">
        <f>SUMIFS(N4:N104, D4:D104, "SH")*0.6</f>
        <v>21</v>
      </c>
      <c r="BH7" s="19">
        <f>SUMIFS(N4:N104, D4:D104, "LR")*0.6</f>
        <v>16.5</v>
      </c>
      <c r="BI7" s="19">
        <f>SUMIFS(N4:N104, D4:D104, "W&amp;C")*0.6</f>
        <v>3.75</v>
      </c>
      <c r="BK7" s="1" t="s">
        <v>20</v>
      </c>
    </row>
    <row r="8">
      <c r="A8" s="5">
        <v>6.0</v>
      </c>
      <c r="B8" s="5" t="s">
        <v>40</v>
      </c>
      <c r="C8" s="5" t="s">
        <v>39</v>
      </c>
      <c r="D8" s="5" t="s">
        <v>6</v>
      </c>
      <c r="E8" s="6">
        <v>1.0</v>
      </c>
      <c r="F8" s="6">
        <v>0.0</v>
      </c>
      <c r="G8" s="6">
        <v>3.0</v>
      </c>
      <c r="H8" s="6">
        <v>1.0</v>
      </c>
      <c r="I8" s="6">
        <v>3.0</v>
      </c>
      <c r="J8" s="22">
        <f t="shared" si="3"/>
        <v>1.25</v>
      </c>
      <c r="K8" s="23">
        <f t="shared" ref="K8:L8" si="17">SUM(F8*1.15)</f>
        <v>0</v>
      </c>
      <c r="L8" s="23">
        <f t="shared" si="17"/>
        <v>3.45</v>
      </c>
      <c r="M8" s="23">
        <f t="shared" si="5"/>
        <v>1.2</v>
      </c>
      <c r="N8" s="23">
        <f t="shared" si="6"/>
        <v>3.75</v>
      </c>
      <c r="O8" s="23">
        <f t="shared" si="7"/>
        <v>9.65</v>
      </c>
      <c r="P8" s="23">
        <f t="shared" si="8"/>
        <v>5.79</v>
      </c>
      <c r="Q8" s="2"/>
      <c r="R8" s="6">
        <v>3.0</v>
      </c>
      <c r="S8" s="6">
        <v>2.0</v>
      </c>
      <c r="T8" s="6">
        <v>3.0</v>
      </c>
      <c r="U8" s="6">
        <v>3.0</v>
      </c>
      <c r="V8" s="15"/>
      <c r="W8" s="22">
        <f t="shared" ref="W8:AA8" si="18">SUM(R8*1.2)</f>
        <v>3.6</v>
      </c>
      <c r="X8" s="23">
        <f t="shared" si="18"/>
        <v>2.4</v>
      </c>
      <c r="Y8" s="23">
        <f t="shared" si="18"/>
        <v>3.6</v>
      </c>
      <c r="Z8" s="23">
        <f t="shared" si="18"/>
        <v>3.6</v>
      </c>
      <c r="AA8" s="23">
        <f t="shared" si="18"/>
        <v>0</v>
      </c>
      <c r="AB8" s="23">
        <f t="shared" si="10"/>
        <v>13.2</v>
      </c>
      <c r="AC8" s="23">
        <f t="shared" si="11"/>
        <v>5.28</v>
      </c>
      <c r="AD8" s="3"/>
      <c r="AE8" s="23">
        <f t="shared" si="12"/>
        <v>11.07</v>
      </c>
      <c r="AF8" s="2"/>
      <c r="AH8" s="24" t="s">
        <v>13</v>
      </c>
      <c r="AI8" s="19">
        <f>SUMIFS(R4:R104, D4:D104, "PT")</f>
        <v>27</v>
      </c>
      <c r="AJ8" s="19">
        <f>SUMIFS(R4:R104, D4:D104, "SH")</f>
        <v>3</v>
      </c>
      <c r="AK8" s="19">
        <f>SUMIFS(R4:R104, D4:D104, "LR")</f>
        <v>12</v>
      </c>
      <c r="AL8" s="19">
        <f>SUMIFS(R4:R104, D4:D104, "W&amp;C")</f>
        <v>9</v>
      </c>
      <c r="AS8" s="2"/>
      <c r="AU8" s="24" t="s">
        <v>13</v>
      </c>
      <c r="AV8" s="19">
        <f>SUMIFS(W4:W104, D4:D104, "PT")</f>
        <v>32.4</v>
      </c>
      <c r="AW8" s="19">
        <f>SUMIFS(W4:W104, D4:D104, "SH")</f>
        <v>3.6</v>
      </c>
      <c r="AX8" s="19">
        <f>SUMIFS(W4:W104, D4:D104, "LR")</f>
        <v>14.4</v>
      </c>
      <c r="AY8" s="19">
        <f>SUMIFS(W4:W104, D4:D104, "W&amp;C")</f>
        <v>10.8</v>
      </c>
      <c r="BE8" s="25" t="s">
        <v>13</v>
      </c>
      <c r="BF8" s="26">
        <f>SUMIFS(W4:W104, D4:D104, "PT")*0.4</f>
        <v>12.96</v>
      </c>
      <c r="BG8" s="19">
        <f>SUMIFS(W4:W104, D4:D104, "SH")*0.4</f>
        <v>1.44</v>
      </c>
      <c r="BH8" s="19">
        <f>SUMIFS(W4:W104, D4:D104, "LR")*0.4</f>
        <v>5.76</v>
      </c>
      <c r="BI8" s="19">
        <f>SUMIFS(W4:W104, D4:D104, "W&amp;C")*0.4</f>
        <v>4.32</v>
      </c>
      <c r="BK8" s="1" t="s">
        <v>20</v>
      </c>
    </row>
    <row r="9">
      <c r="A9" s="5">
        <v>7.0</v>
      </c>
      <c r="B9" s="5" t="s">
        <v>41</v>
      </c>
      <c r="C9" s="5" t="s">
        <v>39</v>
      </c>
      <c r="D9" s="5" t="s">
        <v>6</v>
      </c>
      <c r="E9" s="6">
        <v>3.0</v>
      </c>
      <c r="F9" s="6">
        <v>0.0</v>
      </c>
      <c r="G9" s="6">
        <v>1.0</v>
      </c>
      <c r="H9" s="6">
        <v>1.0</v>
      </c>
      <c r="I9" s="6">
        <v>2.0</v>
      </c>
      <c r="J9" s="22">
        <f t="shared" si="3"/>
        <v>3.75</v>
      </c>
      <c r="K9" s="23">
        <f t="shared" ref="K9:L9" si="19">SUM(F9*1.15)</f>
        <v>0</v>
      </c>
      <c r="L9" s="23">
        <f t="shared" si="19"/>
        <v>1.15</v>
      </c>
      <c r="M9" s="23">
        <f t="shared" si="5"/>
        <v>1.2</v>
      </c>
      <c r="N9" s="23">
        <f t="shared" si="6"/>
        <v>2.5</v>
      </c>
      <c r="O9" s="23">
        <f t="shared" si="7"/>
        <v>8.6</v>
      </c>
      <c r="P9" s="23">
        <f t="shared" si="8"/>
        <v>5.16</v>
      </c>
      <c r="Q9" s="2"/>
      <c r="R9" s="6">
        <v>3.0</v>
      </c>
      <c r="S9" s="6">
        <v>3.0</v>
      </c>
      <c r="T9" s="6">
        <v>3.0</v>
      </c>
      <c r="U9" s="6">
        <v>3.0</v>
      </c>
      <c r="V9" s="15"/>
      <c r="W9" s="22">
        <f t="shared" ref="W9:AA9" si="20">SUM(R9*1.2)</f>
        <v>3.6</v>
      </c>
      <c r="X9" s="23">
        <f t="shared" si="20"/>
        <v>3.6</v>
      </c>
      <c r="Y9" s="23">
        <f t="shared" si="20"/>
        <v>3.6</v>
      </c>
      <c r="Z9" s="23">
        <f t="shared" si="20"/>
        <v>3.6</v>
      </c>
      <c r="AA9" s="23">
        <f t="shared" si="20"/>
        <v>0</v>
      </c>
      <c r="AB9" s="23">
        <f t="shared" si="10"/>
        <v>14.4</v>
      </c>
      <c r="AC9" s="23">
        <f t="shared" si="11"/>
        <v>5.76</v>
      </c>
      <c r="AD9" s="3"/>
      <c r="AE9" s="23">
        <f t="shared" si="12"/>
        <v>10.92</v>
      </c>
      <c r="AF9" s="2"/>
      <c r="AH9" s="18" t="s">
        <v>14</v>
      </c>
      <c r="AI9" s="19">
        <f>SUMIFS(S4:S104, D4:D104, "PT")</f>
        <v>63</v>
      </c>
      <c r="AJ9" s="19">
        <f>SUMIFS(S4:S104, D4:D104, "SH")</f>
        <v>16</v>
      </c>
      <c r="AK9" s="19">
        <f>SUMIFS(S4:S104, D4:D104, "LR")</f>
        <v>44</v>
      </c>
      <c r="AL9" s="19">
        <f>SUMIFS(S4:S104, D4:D104, "W&amp;C")</f>
        <v>16</v>
      </c>
      <c r="AS9" s="2"/>
      <c r="AU9" s="18" t="s">
        <v>14</v>
      </c>
      <c r="AV9" s="19">
        <f>SUMIFS(X4:X104, D4:D104, "PT")</f>
        <v>75.6</v>
      </c>
      <c r="AW9" s="19">
        <f>SUMIFS(X4:X104, D4:D104, "SH")</f>
        <v>19.2</v>
      </c>
      <c r="AX9" s="19">
        <f>SUMIFS(X4:X104, D4:D104, "LR")</f>
        <v>52.8</v>
      </c>
      <c r="AY9" s="19">
        <f>SUMIFS(X4:X104, D4:D104, "W&amp;C")</f>
        <v>19.2</v>
      </c>
      <c r="BE9" s="18" t="s">
        <v>14</v>
      </c>
      <c r="BF9" s="26">
        <f>SUMIFS(X4:X104, D4:D104, "PT")*0.4</f>
        <v>30.24</v>
      </c>
      <c r="BG9" s="19">
        <f>SUMIFS(X4:X104, D4:D104, "SH")*0.4</f>
        <v>7.68</v>
      </c>
      <c r="BH9" s="19">
        <f>SUMIFS(X4:X104, D4:D104, "LR")*0.4</f>
        <v>21.12</v>
      </c>
      <c r="BI9" s="19">
        <f>SUMIFS(X4:X104, D4:D104, "W&amp;C")*0.4</f>
        <v>7.68</v>
      </c>
      <c r="BK9" s="1" t="s">
        <v>20</v>
      </c>
    </row>
    <row r="10">
      <c r="A10" s="5">
        <v>8.0</v>
      </c>
      <c r="B10" s="5" t="s">
        <v>42</v>
      </c>
      <c r="C10" s="5" t="s">
        <v>39</v>
      </c>
      <c r="D10" s="5" t="s">
        <v>6</v>
      </c>
      <c r="E10" s="6">
        <v>3.0</v>
      </c>
      <c r="F10" s="6">
        <v>2.0</v>
      </c>
      <c r="G10" s="6">
        <v>1.0</v>
      </c>
      <c r="H10" s="6">
        <v>2.0</v>
      </c>
      <c r="I10" s="6">
        <v>3.0</v>
      </c>
      <c r="J10" s="22">
        <f t="shared" si="3"/>
        <v>3.75</v>
      </c>
      <c r="K10" s="23">
        <f t="shared" ref="K10:L10" si="21">SUM(F10*1.15)</f>
        <v>2.3</v>
      </c>
      <c r="L10" s="23">
        <f t="shared" si="21"/>
        <v>1.15</v>
      </c>
      <c r="M10" s="23">
        <f t="shared" si="5"/>
        <v>2.4</v>
      </c>
      <c r="N10" s="23">
        <f t="shared" si="6"/>
        <v>3.75</v>
      </c>
      <c r="O10" s="23">
        <f t="shared" si="7"/>
        <v>13.35</v>
      </c>
      <c r="P10" s="23">
        <f t="shared" si="8"/>
        <v>8.01</v>
      </c>
      <c r="Q10" s="2"/>
      <c r="R10" s="6">
        <v>0.0</v>
      </c>
      <c r="S10" s="6">
        <v>2.0</v>
      </c>
      <c r="T10" s="6">
        <v>2.0</v>
      </c>
      <c r="U10" s="6">
        <v>2.0</v>
      </c>
      <c r="V10" s="15"/>
      <c r="W10" s="22">
        <f t="shared" ref="W10:AA10" si="22">SUM(R10*1.2)</f>
        <v>0</v>
      </c>
      <c r="X10" s="23">
        <f t="shared" si="22"/>
        <v>2.4</v>
      </c>
      <c r="Y10" s="23">
        <f t="shared" si="22"/>
        <v>2.4</v>
      </c>
      <c r="Z10" s="23">
        <f t="shared" si="22"/>
        <v>2.4</v>
      </c>
      <c r="AA10" s="23">
        <f t="shared" si="22"/>
        <v>0</v>
      </c>
      <c r="AB10" s="23">
        <f t="shared" si="10"/>
        <v>7.2</v>
      </c>
      <c r="AC10" s="23">
        <f t="shared" si="11"/>
        <v>2.88</v>
      </c>
      <c r="AD10" s="3"/>
      <c r="AE10" s="23">
        <f t="shared" si="12"/>
        <v>10.89</v>
      </c>
      <c r="AF10" s="2"/>
      <c r="AH10" s="24" t="s">
        <v>15</v>
      </c>
      <c r="AI10" s="19">
        <f>SUMIFS(T4:T104, D4:D104, "PT")</f>
        <v>81</v>
      </c>
      <c r="AJ10" s="19">
        <f>SUMIFS(T4:T104, D4:D104, "SH")</f>
        <v>25</v>
      </c>
      <c r="AK10" s="19">
        <f>SUMIFS(T4:T104, D4:D104, "LR")</f>
        <v>42</v>
      </c>
      <c r="AL10" s="19">
        <f>SUMIFS(T4:T104, D4:D104, "W&amp;C")</f>
        <v>17</v>
      </c>
      <c r="AS10" s="2"/>
      <c r="AU10" s="24" t="s">
        <v>15</v>
      </c>
      <c r="AV10" s="19">
        <f>SUMIFS(Y4:Y104, D4:D104, "PT")</f>
        <v>97.2</v>
      </c>
      <c r="AW10" s="19">
        <f>SUMIFS(Y4:Y104, D4:D104, "SH")</f>
        <v>30</v>
      </c>
      <c r="AX10" s="19">
        <f>SUMIFS(Y4:Y104, D4:D104, "LR")</f>
        <v>50.4</v>
      </c>
      <c r="AY10" s="19">
        <f>SUMIFS(Y4:Y104, D4:D104, "W&amp;C")</f>
        <v>20.4</v>
      </c>
      <c r="BE10" s="25" t="s">
        <v>15</v>
      </c>
      <c r="BF10" s="26">
        <f>SUMIFS(Y4:Y104, D4:D104, "PT")*0.4</f>
        <v>38.88</v>
      </c>
      <c r="BG10" s="19">
        <f>SUMIFS(Y4:Y104, D4:D104, "SH")*0.4</f>
        <v>12</v>
      </c>
      <c r="BH10" s="19">
        <f>SUMIFS(Y4:Y104, D4:D104, "LR")*0.4</f>
        <v>20.16</v>
      </c>
      <c r="BI10" s="19">
        <f>SUMIFS(Y4:Y104, D4:D104, "W&amp;C")*0.4</f>
        <v>8.16</v>
      </c>
      <c r="BK10" s="1" t="s">
        <v>20</v>
      </c>
    </row>
    <row r="11">
      <c r="A11" s="5">
        <v>8.0</v>
      </c>
      <c r="B11" s="5" t="s">
        <v>43</v>
      </c>
      <c r="C11" s="5" t="s">
        <v>39</v>
      </c>
      <c r="D11" s="5" t="s">
        <v>6</v>
      </c>
      <c r="E11" s="6">
        <v>3.0</v>
      </c>
      <c r="F11" s="6">
        <v>2.0</v>
      </c>
      <c r="G11" s="6">
        <v>1.0</v>
      </c>
      <c r="H11" s="6">
        <v>2.0</v>
      </c>
      <c r="I11" s="6">
        <v>3.0</v>
      </c>
      <c r="J11" s="22">
        <f t="shared" si="3"/>
        <v>3.75</v>
      </c>
      <c r="K11" s="23">
        <f t="shared" ref="K11:L11" si="23">SUM(F11*1.15)</f>
        <v>2.3</v>
      </c>
      <c r="L11" s="23">
        <f t="shared" si="23"/>
        <v>1.15</v>
      </c>
      <c r="M11" s="23">
        <f t="shared" si="5"/>
        <v>2.4</v>
      </c>
      <c r="N11" s="23">
        <f t="shared" si="6"/>
        <v>3.75</v>
      </c>
      <c r="O11" s="23">
        <f t="shared" si="7"/>
        <v>13.35</v>
      </c>
      <c r="P11" s="23">
        <f t="shared" si="8"/>
        <v>8.01</v>
      </c>
      <c r="Q11" s="2"/>
      <c r="R11" s="6">
        <v>0.0</v>
      </c>
      <c r="S11" s="6">
        <v>2.0</v>
      </c>
      <c r="T11" s="6">
        <v>2.0</v>
      </c>
      <c r="U11" s="6">
        <v>2.0</v>
      </c>
      <c r="V11" s="15"/>
      <c r="W11" s="22">
        <f t="shared" ref="W11:AA11" si="24">SUM(R11*1.2)</f>
        <v>0</v>
      </c>
      <c r="X11" s="23">
        <f t="shared" si="24"/>
        <v>2.4</v>
      </c>
      <c r="Y11" s="23">
        <f t="shared" si="24"/>
        <v>2.4</v>
      </c>
      <c r="Z11" s="23">
        <f t="shared" si="24"/>
        <v>2.4</v>
      </c>
      <c r="AA11" s="23">
        <f t="shared" si="24"/>
        <v>0</v>
      </c>
      <c r="AB11" s="23">
        <f t="shared" si="10"/>
        <v>7.2</v>
      </c>
      <c r="AC11" s="23">
        <f t="shared" si="11"/>
        <v>2.88</v>
      </c>
      <c r="AD11" s="3"/>
      <c r="AE11" s="23">
        <f t="shared" si="12"/>
        <v>10.89</v>
      </c>
      <c r="AF11" s="2"/>
      <c r="AH11" s="24" t="s">
        <v>16</v>
      </c>
      <c r="AI11" s="19">
        <f>SUMIFS(U4:U104, D4:D104, "PT")</f>
        <v>89</v>
      </c>
      <c r="AJ11" s="19">
        <f>SUMIFS(U4:U104, D4:D104, "SH")</f>
        <v>33</v>
      </c>
      <c r="AK11" s="19">
        <f>SUMIFS(U4:U104, D4:D104, "LR")</f>
        <v>54</v>
      </c>
      <c r="AL11" s="19">
        <f>SUMIFS(U4:U104, D4:D104, "W&amp;C")</f>
        <v>21</v>
      </c>
      <c r="AS11" s="2"/>
      <c r="AU11" s="24" t="s">
        <v>16</v>
      </c>
      <c r="AV11" s="19">
        <f>SUMIFS(Z4:Z104, D4:D104, "PT")</f>
        <v>106.8</v>
      </c>
      <c r="AW11" s="19">
        <f>SUMIFS(Z4:Z104, D4:D104, "SH")</f>
        <v>39.6</v>
      </c>
      <c r="AX11" s="19">
        <f>SUMIFS(Z4:Z104, D4:D104, "LR")</f>
        <v>64.8</v>
      </c>
      <c r="AY11" s="19">
        <f>SUMIFS(Z4:Z104, D4:D104, "W&amp;C")</f>
        <v>25.2</v>
      </c>
      <c r="BE11" s="25" t="s">
        <v>16</v>
      </c>
      <c r="BF11" s="26">
        <f>SUMIFS(Z4:Z104, D4:D104, "PT")*0.4</f>
        <v>42.72</v>
      </c>
      <c r="BG11" s="19">
        <f>SUMIFS(Z4:Z104, D4:D104, "SH")*0.4</f>
        <v>15.84</v>
      </c>
      <c r="BH11" s="19">
        <f>SUMIFS(Z4:Z104, D4:D104, "LR")*0.4</f>
        <v>25.92</v>
      </c>
      <c r="BI11" s="19">
        <f>SUMIFS(Z4:Z104, D4:D104, "W&amp;C")*0.4</f>
        <v>10.08</v>
      </c>
      <c r="BK11" s="1" t="s">
        <v>20</v>
      </c>
    </row>
    <row r="12">
      <c r="A12" s="5">
        <v>8.0</v>
      </c>
      <c r="B12" s="5" t="s">
        <v>44</v>
      </c>
      <c r="C12" s="5" t="s">
        <v>39</v>
      </c>
      <c r="D12" s="5" t="s">
        <v>6</v>
      </c>
      <c r="E12" s="6">
        <v>3.0</v>
      </c>
      <c r="F12" s="6">
        <v>2.0</v>
      </c>
      <c r="G12" s="6">
        <v>1.0</v>
      </c>
      <c r="H12" s="6">
        <v>2.0</v>
      </c>
      <c r="I12" s="6">
        <v>3.0</v>
      </c>
      <c r="J12" s="22">
        <f t="shared" si="3"/>
        <v>3.75</v>
      </c>
      <c r="K12" s="23">
        <f t="shared" ref="K12:L12" si="25">SUM(F12*1.15)</f>
        <v>2.3</v>
      </c>
      <c r="L12" s="23">
        <f t="shared" si="25"/>
        <v>1.15</v>
      </c>
      <c r="M12" s="23">
        <f t="shared" si="5"/>
        <v>2.4</v>
      </c>
      <c r="N12" s="23">
        <f t="shared" si="6"/>
        <v>3.75</v>
      </c>
      <c r="O12" s="23">
        <f t="shared" si="7"/>
        <v>13.35</v>
      </c>
      <c r="P12" s="23">
        <f t="shared" si="8"/>
        <v>8.01</v>
      </c>
      <c r="Q12" s="2"/>
      <c r="R12" s="6">
        <v>0.0</v>
      </c>
      <c r="S12" s="6">
        <v>2.0</v>
      </c>
      <c r="T12" s="6">
        <v>2.0</v>
      </c>
      <c r="U12" s="6">
        <v>2.0</v>
      </c>
      <c r="V12" s="15"/>
      <c r="W12" s="22">
        <f t="shared" ref="W12:AA12" si="26">SUM(R12*1.2)</f>
        <v>0</v>
      </c>
      <c r="X12" s="23">
        <f t="shared" si="26"/>
        <v>2.4</v>
      </c>
      <c r="Y12" s="23">
        <f t="shared" si="26"/>
        <v>2.4</v>
      </c>
      <c r="Z12" s="23">
        <f t="shared" si="26"/>
        <v>2.4</v>
      </c>
      <c r="AA12" s="23">
        <f t="shared" si="26"/>
        <v>0</v>
      </c>
      <c r="AB12" s="23">
        <f t="shared" si="10"/>
        <v>7.2</v>
      </c>
      <c r="AC12" s="23">
        <f t="shared" si="11"/>
        <v>2.88</v>
      </c>
      <c r="AD12" s="3"/>
      <c r="AE12" s="23">
        <f t="shared" si="12"/>
        <v>10.89</v>
      </c>
      <c r="AF12" s="2"/>
      <c r="AH12" s="10" t="s">
        <v>17</v>
      </c>
      <c r="AI12" s="11"/>
      <c r="AJ12" s="11"/>
      <c r="AK12" s="11"/>
      <c r="AL12" s="11"/>
      <c r="AS12" s="2"/>
      <c r="AU12" s="10" t="s">
        <v>17</v>
      </c>
      <c r="AV12" s="11"/>
      <c r="AW12" s="11"/>
      <c r="AX12" s="11"/>
      <c r="AY12" s="11"/>
      <c r="BE12" s="13" t="s">
        <v>17</v>
      </c>
      <c r="BF12" s="27"/>
      <c r="BG12" s="27"/>
      <c r="BH12" s="27"/>
      <c r="BI12" s="27"/>
      <c r="BK12" s="22"/>
    </row>
    <row r="13">
      <c r="A13" s="5">
        <v>11.0</v>
      </c>
      <c r="B13" s="5" t="s">
        <v>45</v>
      </c>
      <c r="C13" s="5" t="s">
        <v>31</v>
      </c>
      <c r="D13" s="5" t="s">
        <v>6</v>
      </c>
      <c r="E13" s="6">
        <v>3.0</v>
      </c>
      <c r="F13" s="6">
        <v>2.0</v>
      </c>
      <c r="G13" s="6">
        <v>1.0</v>
      </c>
      <c r="H13" s="6">
        <v>2.0</v>
      </c>
      <c r="I13" s="6">
        <v>1.0</v>
      </c>
      <c r="J13" s="22">
        <f t="shared" si="3"/>
        <v>3.75</v>
      </c>
      <c r="K13" s="23">
        <f t="shared" ref="K13:L13" si="27">SUM(F13*1.15)</f>
        <v>2.3</v>
      </c>
      <c r="L13" s="23">
        <f t="shared" si="27"/>
        <v>1.15</v>
      </c>
      <c r="M13" s="23">
        <f t="shared" si="5"/>
        <v>2.4</v>
      </c>
      <c r="N13" s="23">
        <f t="shared" si="6"/>
        <v>1.25</v>
      </c>
      <c r="O13" s="23">
        <f t="shared" si="7"/>
        <v>10.85</v>
      </c>
      <c r="P13" s="23">
        <f t="shared" si="8"/>
        <v>6.51</v>
      </c>
      <c r="Q13" s="2"/>
      <c r="R13" s="6">
        <v>0.0</v>
      </c>
      <c r="S13" s="6">
        <v>3.0</v>
      </c>
      <c r="T13" s="6">
        <v>3.0</v>
      </c>
      <c r="U13" s="6">
        <v>3.0</v>
      </c>
      <c r="V13" s="15"/>
      <c r="W13" s="22">
        <f t="shared" ref="W13:AA13" si="28">SUM(R13*1.2)</f>
        <v>0</v>
      </c>
      <c r="X13" s="23">
        <f t="shared" si="28"/>
        <v>3.6</v>
      </c>
      <c r="Y13" s="23">
        <f t="shared" si="28"/>
        <v>3.6</v>
      </c>
      <c r="Z13" s="23">
        <f t="shared" si="28"/>
        <v>3.6</v>
      </c>
      <c r="AA13" s="23">
        <f t="shared" si="28"/>
        <v>0</v>
      </c>
      <c r="AB13" s="23">
        <f t="shared" si="10"/>
        <v>10.8</v>
      </c>
      <c r="AC13" s="23">
        <f t="shared" si="11"/>
        <v>4.32</v>
      </c>
      <c r="AD13" s="3"/>
      <c r="AE13" s="23">
        <f t="shared" si="12"/>
        <v>10.83</v>
      </c>
      <c r="AF13" s="2"/>
      <c r="AH13" s="24" t="s">
        <v>46</v>
      </c>
      <c r="AI13" s="19">
        <f t="shared" ref="AI13:AL13" si="29">SUM(AI3:AI12)</f>
        <v>625</v>
      </c>
      <c r="AJ13" s="19">
        <f t="shared" si="29"/>
        <v>183</v>
      </c>
      <c r="AK13" s="19">
        <f t="shared" si="29"/>
        <v>307</v>
      </c>
      <c r="AL13" s="19">
        <f t="shared" si="29"/>
        <v>111</v>
      </c>
      <c r="AS13" s="2"/>
      <c r="AU13" s="24" t="s">
        <v>46</v>
      </c>
      <c r="AV13" s="19">
        <f t="shared" ref="AV13:AY13" si="30">SUM(AV3:AV12)</f>
        <v>752.1</v>
      </c>
      <c r="AW13" s="19">
        <f t="shared" si="30"/>
        <v>219.25</v>
      </c>
      <c r="AX13" s="19">
        <f t="shared" si="30"/>
        <v>367.65</v>
      </c>
      <c r="AY13" s="19">
        <f t="shared" si="30"/>
        <v>132.2</v>
      </c>
      <c r="BE13" s="25" t="s">
        <v>46</v>
      </c>
      <c r="BF13" s="19">
        <f t="shared" ref="BF13:BI13" si="31">SUM(BF3:BF12)</f>
        <v>388.86</v>
      </c>
      <c r="BG13" s="19">
        <f t="shared" si="31"/>
        <v>113.07</v>
      </c>
      <c r="BH13" s="19">
        <f t="shared" si="31"/>
        <v>184.11</v>
      </c>
      <c r="BI13" s="19">
        <f t="shared" si="31"/>
        <v>64.2</v>
      </c>
    </row>
    <row r="14">
      <c r="A14" s="5">
        <v>12.0</v>
      </c>
      <c r="B14" s="5" t="s">
        <v>47</v>
      </c>
      <c r="C14" s="5" t="s">
        <v>31</v>
      </c>
      <c r="D14" s="5" t="s">
        <v>32</v>
      </c>
      <c r="E14" s="6">
        <v>2.0</v>
      </c>
      <c r="F14" s="6">
        <v>2.0</v>
      </c>
      <c r="G14" s="6">
        <v>2.0</v>
      </c>
      <c r="H14" s="6">
        <v>2.0</v>
      </c>
      <c r="I14" s="6">
        <v>1.0</v>
      </c>
      <c r="J14" s="22">
        <f t="shared" si="3"/>
        <v>2.5</v>
      </c>
      <c r="K14" s="23">
        <f t="shared" ref="K14:L14" si="32">SUM(F14*1.15)</f>
        <v>2.3</v>
      </c>
      <c r="L14" s="23">
        <f t="shared" si="32"/>
        <v>2.3</v>
      </c>
      <c r="M14" s="23">
        <f t="shared" si="5"/>
        <v>2.4</v>
      </c>
      <c r="N14" s="23">
        <f t="shared" si="6"/>
        <v>1.25</v>
      </c>
      <c r="O14" s="23">
        <f t="shared" si="7"/>
        <v>10.75</v>
      </c>
      <c r="P14" s="23">
        <f t="shared" si="8"/>
        <v>6.45</v>
      </c>
      <c r="Q14" s="2"/>
      <c r="R14" s="6">
        <v>0.0</v>
      </c>
      <c r="S14" s="6">
        <v>3.0</v>
      </c>
      <c r="T14" s="6">
        <v>3.0</v>
      </c>
      <c r="U14" s="6">
        <v>3.0</v>
      </c>
      <c r="V14" s="15"/>
      <c r="W14" s="22">
        <f t="shared" ref="W14:AA14" si="33">SUM(R14*1.2)</f>
        <v>0</v>
      </c>
      <c r="X14" s="23">
        <f t="shared" si="33"/>
        <v>3.6</v>
      </c>
      <c r="Y14" s="23">
        <f t="shared" si="33"/>
        <v>3.6</v>
      </c>
      <c r="Z14" s="23">
        <f t="shared" si="33"/>
        <v>3.6</v>
      </c>
      <c r="AA14" s="23">
        <f t="shared" si="33"/>
        <v>0</v>
      </c>
      <c r="AB14" s="23">
        <f t="shared" si="10"/>
        <v>10.8</v>
      </c>
      <c r="AC14" s="23">
        <f t="shared" si="11"/>
        <v>4.32</v>
      </c>
      <c r="AD14" s="3"/>
      <c r="AE14" s="23">
        <f t="shared" si="12"/>
        <v>10.77</v>
      </c>
      <c r="AF14" s="2"/>
      <c r="AS14" s="2"/>
      <c r="AU14" s="28"/>
      <c r="AV14" s="28"/>
      <c r="AW14" s="28"/>
      <c r="AX14" s="28"/>
      <c r="AY14" s="28"/>
      <c r="BK14" s="5" t="s">
        <v>48</v>
      </c>
      <c r="BM14" s="9"/>
    </row>
    <row r="15">
      <c r="A15" s="5">
        <v>13.0</v>
      </c>
      <c r="B15" s="5" t="s">
        <v>49</v>
      </c>
      <c r="C15" s="5" t="s">
        <v>39</v>
      </c>
      <c r="D15" s="5" t="s">
        <v>6</v>
      </c>
      <c r="E15" s="6">
        <v>3.0</v>
      </c>
      <c r="F15" s="6">
        <v>2.0</v>
      </c>
      <c r="G15" s="6">
        <v>2.0</v>
      </c>
      <c r="H15" s="6">
        <v>3.0</v>
      </c>
      <c r="I15" s="6">
        <v>2.0</v>
      </c>
      <c r="J15" s="22">
        <f t="shared" si="3"/>
        <v>3.75</v>
      </c>
      <c r="K15" s="23">
        <f t="shared" ref="K15:L15" si="34">SUM(F15*1.15)</f>
        <v>2.3</v>
      </c>
      <c r="L15" s="23">
        <f t="shared" si="34"/>
        <v>2.3</v>
      </c>
      <c r="M15" s="23">
        <f t="shared" si="5"/>
        <v>3.6</v>
      </c>
      <c r="N15" s="23">
        <f t="shared" si="6"/>
        <v>2.5</v>
      </c>
      <c r="O15" s="23">
        <f t="shared" si="7"/>
        <v>14.45</v>
      </c>
      <c r="P15" s="23">
        <f t="shared" si="8"/>
        <v>8.67</v>
      </c>
      <c r="Q15" s="2"/>
      <c r="R15" s="6">
        <v>0.0</v>
      </c>
      <c r="S15" s="6">
        <v>0.0</v>
      </c>
      <c r="T15" s="6">
        <v>2.0</v>
      </c>
      <c r="U15" s="6">
        <v>2.0</v>
      </c>
      <c r="V15" s="15"/>
      <c r="W15" s="22">
        <f t="shared" ref="W15:AA15" si="35">SUM(R15*1.2)</f>
        <v>0</v>
      </c>
      <c r="X15" s="23">
        <f t="shared" si="35"/>
        <v>0</v>
      </c>
      <c r="Y15" s="23">
        <f t="shared" si="35"/>
        <v>2.4</v>
      </c>
      <c r="Z15" s="23">
        <f t="shared" si="35"/>
        <v>2.4</v>
      </c>
      <c r="AA15" s="23">
        <f t="shared" si="35"/>
        <v>0</v>
      </c>
      <c r="AB15" s="23">
        <f t="shared" si="10"/>
        <v>4.8</v>
      </c>
      <c r="AC15" s="23">
        <f t="shared" si="11"/>
        <v>1.92</v>
      </c>
      <c r="AD15" s="3"/>
      <c r="AE15" s="23">
        <f t="shared" si="12"/>
        <v>10.59</v>
      </c>
      <c r="AF15" s="2"/>
      <c r="AS15" s="2"/>
      <c r="AU15" s="28"/>
      <c r="AV15" s="28"/>
      <c r="AW15" s="28"/>
      <c r="AX15" s="28"/>
      <c r="AY15" s="28"/>
      <c r="BM15" s="9"/>
    </row>
    <row r="16">
      <c r="A16" s="5">
        <v>14.0</v>
      </c>
      <c r="B16" s="5" t="s">
        <v>50</v>
      </c>
      <c r="C16" s="5" t="s">
        <v>31</v>
      </c>
      <c r="D16" s="5" t="s">
        <v>32</v>
      </c>
      <c r="E16" s="6">
        <v>2.0</v>
      </c>
      <c r="F16" s="6">
        <v>1.0</v>
      </c>
      <c r="G16" s="6">
        <v>2.0</v>
      </c>
      <c r="H16" s="6">
        <v>2.0</v>
      </c>
      <c r="I16" s="6">
        <v>2.0</v>
      </c>
      <c r="J16" s="22">
        <f t="shared" si="3"/>
        <v>2.5</v>
      </c>
      <c r="K16" s="23">
        <f t="shared" ref="K16:L16" si="36">SUM(F16*1.15)</f>
        <v>1.15</v>
      </c>
      <c r="L16" s="23">
        <f t="shared" si="36"/>
        <v>2.3</v>
      </c>
      <c r="M16" s="23">
        <f t="shared" si="5"/>
        <v>2.4</v>
      </c>
      <c r="N16" s="23">
        <f t="shared" si="6"/>
        <v>2.5</v>
      </c>
      <c r="O16" s="23">
        <f t="shared" si="7"/>
        <v>10.85</v>
      </c>
      <c r="P16" s="23">
        <f t="shared" si="8"/>
        <v>6.51</v>
      </c>
      <c r="Q16" s="2"/>
      <c r="R16" s="6">
        <v>3.0</v>
      </c>
      <c r="S16" s="6">
        <v>1.0</v>
      </c>
      <c r="T16" s="6">
        <v>2.0</v>
      </c>
      <c r="U16" s="6">
        <v>2.0</v>
      </c>
      <c r="V16" s="15"/>
      <c r="W16" s="22">
        <f t="shared" ref="W16:AA16" si="37">SUM(R16*1.2)</f>
        <v>3.6</v>
      </c>
      <c r="X16" s="23">
        <f t="shared" si="37"/>
        <v>1.2</v>
      </c>
      <c r="Y16" s="23">
        <f t="shared" si="37"/>
        <v>2.4</v>
      </c>
      <c r="Z16" s="23">
        <f t="shared" si="37"/>
        <v>2.4</v>
      </c>
      <c r="AA16" s="23">
        <f t="shared" si="37"/>
        <v>0</v>
      </c>
      <c r="AB16" s="23">
        <f t="shared" si="10"/>
        <v>9.6</v>
      </c>
      <c r="AC16" s="23">
        <f t="shared" si="11"/>
        <v>3.84</v>
      </c>
      <c r="AD16" s="3"/>
      <c r="AE16" s="23">
        <f t="shared" si="12"/>
        <v>10.35</v>
      </c>
      <c r="AF16" s="2"/>
      <c r="AG16" s="4" t="s">
        <v>51</v>
      </c>
      <c r="AH16" s="13" t="s">
        <v>19</v>
      </c>
      <c r="AI16" s="14" t="s">
        <v>20</v>
      </c>
      <c r="AJ16" s="14" t="s">
        <v>21</v>
      </c>
      <c r="AK16" s="14" t="s">
        <v>22</v>
      </c>
      <c r="AL16" s="14" t="s">
        <v>23</v>
      </c>
      <c r="AS16" s="2"/>
      <c r="AU16" s="10" t="s">
        <v>19</v>
      </c>
      <c r="AV16" s="11" t="s">
        <v>20</v>
      </c>
      <c r="AW16" s="11" t="s">
        <v>21</v>
      </c>
      <c r="AX16" s="11" t="s">
        <v>22</v>
      </c>
      <c r="AY16" s="12" t="s">
        <v>23</v>
      </c>
      <c r="BE16" s="13" t="s">
        <v>19</v>
      </c>
      <c r="BF16" s="14" t="s">
        <v>20</v>
      </c>
      <c r="BG16" s="14" t="s">
        <v>21</v>
      </c>
      <c r="BH16" s="14" t="s">
        <v>22</v>
      </c>
      <c r="BI16" s="14" t="s">
        <v>23</v>
      </c>
      <c r="BJ16" s="9"/>
      <c r="BK16" s="14" t="s">
        <v>52</v>
      </c>
      <c r="BL16" s="14" t="s">
        <v>53</v>
      </c>
      <c r="BM16" s="5" t="s">
        <v>54</v>
      </c>
    </row>
    <row r="17">
      <c r="A17" s="5">
        <v>15.0</v>
      </c>
      <c r="B17" s="5" t="s">
        <v>55</v>
      </c>
      <c r="C17" s="5" t="s">
        <v>31</v>
      </c>
      <c r="D17" s="5" t="s">
        <v>56</v>
      </c>
      <c r="E17" s="6">
        <v>1.0</v>
      </c>
      <c r="F17" s="6">
        <v>3.0</v>
      </c>
      <c r="G17" s="6">
        <v>3.0</v>
      </c>
      <c r="H17" s="6">
        <v>1.0</v>
      </c>
      <c r="I17" s="6">
        <v>1.0</v>
      </c>
      <c r="J17" s="22">
        <f t="shared" si="3"/>
        <v>1.25</v>
      </c>
      <c r="K17" s="23">
        <f t="shared" ref="K17:L17" si="38">SUM(F17*1.15)</f>
        <v>3.45</v>
      </c>
      <c r="L17" s="23">
        <f t="shared" si="38"/>
        <v>3.45</v>
      </c>
      <c r="M17" s="23">
        <f t="shared" si="5"/>
        <v>1.2</v>
      </c>
      <c r="N17" s="23">
        <f t="shared" si="6"/>
        <v>1.25</v>
      </c>
      <c r="O17" s="23">
        <f t="shared" si="7"/>
        <v>10.6</v>
      </c>
      <c r="P17" s="23">
        <f t="shared" si="8"/>
        <v>6.36</v>
      </c>
      <c r="Q17" s="2"/>
      <c r="R17" s="6">
        <v>0.0</v>
      </c>
      <c r="S17" s="6">
        <v>3.0</v>
      </c>
      <c r="T17" s="6">
        <v>2.0</v>
      </c>
      <c r="U17" s="6">
        <v>3.0</v>
      </c>
      <c r="V17" s="15"/>
      <c r="W17" s="22">
        <f t="shared" ref="W17:AA17" si="39">SUM(R17*1.2)</f>
        <v>0</v>
      </c>
      <c r="X17" s="23">
        <f t="shared" si="39"/>
        <v>3.6</v>
      </c>
      <c r="Y17" s="23">
        <f t="shared" si="39"/>
        <v>2.4</v>
      </c>
      <c r="Z17" s="23">
        <f t="shared" si="39"/>
        <v>3.6</v>
      </c>
      <c r="AA17" s="23">
        <f t="shared" si="39"/>
        <v>0</v>
      </c>
      <c r="AB17" s="23">
        <f t="shared" si="10"/>
        <v>9.6</v>
      </c>
      <c r="AC17" s="23">
        <f t="shared" si="11"/>
        <v>3.84</v>
      </c>
      <c r="AD17" s="3"/>
      <c r="AE17" s="23">
        <f t="shared" si="12"/>
        <v>10.2</v>
      </c>
      <c r="AF17" s="2"/>
      <c r="AH17" s="18" t="s">
        <v>20</v>
      </c>
      <c r="AI17" s="20">
        <f>AVERAGEIFS(E4:E104, D4:D104, "PT")</f>
        <v>2.354166667</v>
      </c>
      <c r="AJ17" s="21">
        <f>AVERAGEIFS(E4:E104, D4:D104, "SH")</f>
        <v>0.3636363636</v>
      </c>
      <c r="AK17" s="21">
        <f>AVERAGEIFS(E4:E104, D4:D104, "LR")</f>
        <v>1.217391304</v>
      </c>
      <c r="AL17" s="21">
        <f>AVERAGEIFS(E4:E104, D4:D104, "W&amp;C")</f>
        <v>0.75</v>
      </c>
      <c r="AM17" s="9"/>
      <c r="AN17" s="9"/>
      <c r="AO17" s="9"/>
      <c r="AS17" s="2"/>
      <c r="AU17" s="18" t="s">
        <v>20</v>
      </c>
      <c r="AV17" s="19">
        <f>AVERAGEIFS(J4:J104, D4:D104, "PT")</f>
        <v>2.942708333</v>
      </c>
      <c r="AW17" s="19">
        <f>AVERAGEIFS(J4:J104, D4:D104, "SH")</f>
        <v>0.4545454545</v>
      </c>
      <c r="AX17" s="19">
        <f>AVERAGEIFS(J4:J104, D4:D104, "LR")</f>
        <v>1.52173913</v>
      </c>
      <c r="AY17" s="19">
        <f>AVERAGEIFS(J4:J104, D4:D104, "W&amp;C")</f>
        <v>0.9375</v>
      </c>
      <c r="BA17" s="9"/>
      <c r="BC17" s="9"/>
      <c r="BE17" s="18" t="s">
        <v>20</v>
      </c>
      <c r="BF17" s="20">
        <f>AVERAGEIFS(J4:J104, D4:D104, "PT")*0.6</f>
        <v>1.765625</v>
      </c>
      <c r="BG17" s="9">
        <f>AVERAGEIFS(J4:J104, D4:D104, "SH")*0.6</f>
        <v>0.2727272727</v>
      </c>
      <c r="BH17" s="9">
        <f>AVERAGEIFS(J4:J104, D4:D104, "LR")*0.6</f>
        <v>0.9130434783</v>
      </c>
      <c r="BI17" s="9">
        <f>AVERAGEIFS(J4:J104, D4:D104, "W&amp;C")*0.6</f>
        <v>0.5625</v>
      </c>
      <c r="BJ17" s="9"/>
      <c r="BK17" s="18" t="s">
        <v>20</v>
      </c>
      <c r="BL17" s="1" t="s">
        <v>20</v>
      </c>
      <c r="BM17" s="29" t="s">
        <v>21</v>
      </c>
    </row>
    <row r="18">
      <c r="A18" s="5">
        <v>16.0</v>
      </c>
      <c r="B18" s="5" t="s">
        <v>57</v>
      </c>
      <c r="C18" s="5" t="s">
        <v>31</v>
      </c>
      <c r="D18" s="5" t="s">
        <v>6</v>
      </c>
      <c r="E18" s="6">
        <v>3.0</v>
      </c>
      <c r="F18" s="6">
        <v>1.0</v>
      </c>
      <c r="G18" s="6">
        <v>1.0</v>
      </c>
      <c r="H18" s="6">
        <v>2.0</v>
      </c>
      <c r="I18" s="6">
        <v>1.0</v>
      </c>
      <c r="J18" s="22">
        <f t="shared" si="3"/>
        <v>3.75</v>
      </c>
      <c r="K18" s="23">
        <f t="shared" ref="K18:L18" si="40">SUM(F18*1.15)</f>
        <v>1.15</v>
      </c>
      <c r="L18" s="23">
        <f t="shared" si="40"/>
        <v>1.15</v>
      </c>
      <c r="M18" s="23">
        <f t="shared" si="5"/>
        <v>2.4</v>
      </c>
      <c r="N18" s="23">
        <f t="shared" si="6"/>
        <v>1.25</v>
      </c>
      <c r="O18" s="23">
        <f t="shared" si="7"/>
        <v>9.7</v>
      </c>
      <c r="P18" s="23">
        <f t="shared" si="8"/>
        <v>5.82</v>
      </c>
      <c r="Q18" s="2"/>
      <c r="R18" s="6">
        <v>3.0</v>
      </c>
      <c r="S18" s="6">
        <v>1.0</v>
      </c>
      <c r="T18" s="6">
        <v>3.0</v>
      </c>
      <c r="U18" s="6">
        <v>2.0</v>
      </c>
      <c r="V18" s="15"/>
      <c r="W18" s="22">
        <f t="shared" ref="W18:AA18" si="41">SUM(R18*1.2)</f>
        <v>3.6</v>
      </c>
      <c r="X18" s="23">
        <f t="shared" si="41"/>
        <v>1.2</v>
      </c>
      <c r="Y18" s="23">
        <f t="shared" si="41"/>
        <v>3.6</v>
      </c>
      <c r="Z18" s="23">
        <f t="shared" si="41"/>
        <v>2.4</v>
      </c>
      <c r="AA18" s="23">
        <f t="shared" si="41"/>
        <v>0</v>
      </c>
      <c r="AB18" s="23">
        <f t="shared" si="10"/>
        <v>10.8</v>
      </c>
      <c r="AC18" s="23">
        <f t="shared" si="11"/>
        <v>4.32</v>
      </c>
      <c r="AD18" s="3"/>
      <c r="AE18" s="23">
        <f t="shared" si="12"/>
        <v>10.14</v>
      </c>
      <c r="AF18" s="2"/>
      <c r="AH18" s="25" t="s">
        <v>7</v>
      </c>
      <c r="AI18" s="26">
        <f>AVERAGEIFS(F4:F104, D4:D104, "PT")</f>
        <v>1.458333333</v>
      </c>
      <c r="AJ18" s="19">
        <f>AVERAGEIFS(F4:F104, D4:D104, "SH")</f>
        <v>0.3636363636</v>
      </c>
      <c r="AK18" s="19">
        <f>AVERAGEIFS(F4:F104, D4:D104, "LR")</f>
        <v>1.043478261</v>
      </c>
      <c r="AL18" s="19">
        <f>AVERAGEIFS(F4:F104, D4:D104, "W&amp;C")</f>
        <v>1.625</v>
      </c>
      <c r="AN18" s="9"/>
      <c r="AO18" s="9"/>
      <c r="AS18" s="2"/>
      <c r="AU18" s="24" t="s">
        <v>7</v>
      </c>
      <c r="AV18" s="19">
        <f>AVERAGEIFS(K4:K104, D4:D104, "PT")</f>
        <v>1.677083333</v>
      </c>
      <c r="AW18" s="19">
        <f>AVERAGEIFS(K4:K104, D4:D104, "SH")</f>
        <v>0.4181818182</v>
      </c>
      <c r="AX18" s="19">
        <f>AVERAGEIFS(K4:K104, D4:D104, "LR")</f>
        <v>1.2</v>
      </c>
      <c r="AY18" s="19">
        <f>AVERAGEIFS(K4:K104, D4:D104, "W&amp;C")</f>
        <v>1.86875</v>
      </c>
      <c r="BA18" s="9"/>
      <c r="BC18" s="9"/>
      <c r="BE18" s="25" t="s">
        <v>7</v>
      </c>
      <c r="BF18" s="26">
        <f>AVERAGEIFS(K4:K104, D4:D104, "PT")*0.6</f>
        <v>1.00625</v>
      </c>
      <c r="BG18" s="23">
        <f>AVERAGEIFS(K4:K104, D4:D104, "SH")*0.6</f>
        <v>0.2509090909</v>
      </c>
      <c r="BH18" s="23">
        <f>AVERAGEIFS(K4:K104, D4:D104, "LR")*0.6</f>
        <v>0.72</v>
      </c>
      <c r="BI18" s="23">
        <f>AVERAGEIFS(K4:K104, D4:D104, "W&amp;C")*0.6</f>
        <v>1.12125</v>
      </c>
      <c r="BK18" s="25" t="s">
        <v>7</v>
      </c>
      <c r="BL18" s="1" t="s">
        <v>23</v>
      </c>
      <c r="BM18" s="30" t="s">
        <v>21</v>
      </c>
    </row>
    <row r="19">
      <c r="A19" s="5">
        <v>17.0</v>
      </c>
      <c r="B19" s="5" t="s">
        <v>58</v>
      </c>
      <c r="C19" s="5" t="s">
        <v>39</v>
      </c>
      <c r="D19" s="5" t="s">
        <v>6</v>
      </c>
      <c r="E19" s="6">
        <v>3.0</v>
      </c>
      <c r="F19" s="6">
        <v>2.0</v>
      </c>
      <c r="G19" s="6">
        <v>2.0</v>
      </c>
      <c r="H19" s="6">
        <v>3.0</v>
      </c>
      <c r="I19" s="6">
        <v>2.0</v>
      </c>
      <c r="J19" s="22">
        <f t="shared" si="3"/>
        <v>3.75</v>
      </c>
      <c r="K19" s="23">
        <f t="shared" ref="K19:L19" si="42">SUM(F19*1.15)</f>
        <v>2.3</v>
      </c>
      <c r="L19" s="23">
        <f t="shared" si="42"/>
        <v>2.3</v>
      </c>
      <c r="M19" s="23">
        <f t="shared" si="5"/>
        <v>3.6</v>
      </c>
      <c r="N19" s="23">
        <f t="shared" si="6"/>
        <v>2.5</v>
      </c>
      <c r="O19" s="23">
        <f t="shared" si="7"/>
        <v>14.45</v>
      </c>
      <c r="P19" s="23">
        <f t="shared" si="8"/>
        <v>8.67</v>
      </c>
      <c r="Q19" s="2"/>
      <c r="R19" s="6">
        <v>0.0</v>
      </c>
      <c r="S19" s="6">
        <v>0.0</v>
      </c>
      <c r="T19" s="6">
        <v>2.0</v>
      </c>
      <c r="U19" s="6">
        <v>1.0</v>
      </c>
      <c r="V19" s="15"/>
      <c r="W19" s="22">
        <f t="shared" ref="W19:AA19" si="43">SUM(R19*1.2)</f>
        <v>0</v>
      </c>
      <c r="X19" s="23">
        <f t="shared" si="43"/>
        <v>0</v>
      </c>
      <c r="Y19" s="23">
        <f t="shared" si="43"/>
        <v>2.4</v>
      </c>
      <c r="Z19" s="23">
        <f t="shared" si="43"/>
        <v>1.2</v>
      </c>
      <c r="AA19" s="23">
        <f t="shared" si="43"/>
        <v>0</v>
      </c>
      <c r="AB19" s="23">
        <f t="shared" si="10"/>
        <v>3.6</v>
      </c>
      <c r="AC19" s="23">
        <f t="shared" si="11"/>
        <v>1.44</v>
      </c>
      <c r="AD19" s="3"/>
      <c r="AE19" s="23">
        <f t="shared" si="12"/>
        <v>10.11</v>
      </c>
      <c r="AF19" s="2"/>
      <c r="AH19" s="25" t="s">
        <v>8</v>
      </c>
      <c r="AI19" s="26">
        <f>AVERAGEIFS(G4:G104, D4:D104, "PT")</f>
        <v>1.125</v>
      </c>
      <c r="AJ19" s="19">
        <f>AVERAGEIFS(G4:G104, D4:D104, "SH")</f>
        <v>1.590909091</v>
      </c>
      <c r="AK19" s="19">
        <f>AVERAGEIFS(G4:G104, D4:D104, "LR")</f>
        <v>1.782608696</v>
      </c>
      <c r="AL19" s="19">
        <f>AVERAGEIFS(G4:G104, D4:D104, "W&amp;C")</f>
        <v>2.25</v>
      </c>
      <c r="AN19" s="9"/>
      <c r="AO19" s="9"/>
      <c r="AS19" s="2"/>
      <c r="AU19" s="24" t="s">
        <v>8</v>
      </c>
      <c r="AV19" s="19">
        <f>AVERAGEIFS(L4:L104, D4:D104, "PT")</f>
        <v>1.29375</v>
      </c>
      <c r="AW19" s="19">
        <f>AVERAGEIFS(L4:L104, D4:D104, "SH")</f>
        <v>1.829545455</v>
      </c>
      <c r="AX19" s="19">
        <f>AVERAGEIFS(L4:L104, D4:D104, "LR")</f>
        <v>2.05</v>
      </c>
      <c r="AY19" s="19">
        <f>AVERAGEIFS(L4:L104, D4:D104, "W&amp;C")</f>
        <v>2.5875</v>
      </c>
      <c r="BA19" s="9"/>
      <c r="BC19" s="9"/>
      <c r="BE19" s="25" t="s">
        <v>8</v>
      </c>
      <c r="BF19" s="26">
        <f>AVERAGEIFS(L4:L104, D4:D104, "PT")*0.6</f>
        <v>0.77625</v>
      </c>
      <c r="BG19" s="23">
        <f>AVERAGEIFS(L4:L104, D4:D104, "SH")*0.6</f>
        <v>1.097727273</v>
      </c>
      <c r="BH19" s="23">
        <f>AVERAGEIFS(L4:L104, D4:D104, "LR")*0.6</f>
        <v>1.23</v>
      </c>
      <c r="BI19" s="23">
        <f>AVERAGEIFS(L4:L104, D4:D104, "W&amp;C")*0.6</f>
        <v>1.5525</v>
      </c>
      <c r="BK19" s="25" t="s">
        <v>8</v>
      </c>
      <c r="BL19" s="1" t="s">
        <v>23</v>
      </c>
      <c r="BM19" s="1" t="s">
        <v>20</v>
      </c>
    </row>
    <row r="20">
      <c r="A20" s="5">
        <v>18.0</v>
      </c>
      <c r="B20" s="5" t="s">
        <v>59</v>
      </c>
      <c r="C20" s="5" t="s">
        <v>31</v>
      </c>
      <c r="D20" s="5" t="s">
        <v>6</v>
      </c>
      <c r="E20" s="6">
        <v>2.0</v>
      </c>
      <c r="F20" s="6">
        <v>2.0</v>
      </c>
      <c r="G20" s="6">
        <v>2.0</v>
      </c>
      <c r="H20" s="6">
        <v>2.0</v>
      </c>
      <c r="I20" s="6">
        <v>2.0</v>
      </c>
      <c r="J20" s="22">
        <f t="shared" si="3"/>
        <v>2.5</v>
      </c>
      <c r="K20" s="23">
        <f t="shared" ref="K20:L20" si="44">SUM(F20*1.15)</f>
        <v>2.3</v>
      </c>
      <c r="L20" s="23">
        <f t="shared" si="44"/>
        <v>2.3</v>
      </c>
      <c r="M20" s="23">
        <f t="shared" si="5"/>
        <v>2.4</v>
      </c>
      <c r="N20" s="23">
        <f t="shared" si="6"/>
        <v>2.5</v>
      </c>
      <c r="O20" s="23">
        <f t="shared" si="7"/>
        <v>12</v>
      </c>
      <c r="P20" s="23">
        <f t="shared" si="8"/>
        <v>7.2</v>
      </c>
      <c r="Q20" s="2"/>
      <c r="R20" s="6">
        <v>3.0</v>
      </c>
      <c r="S20" s="6">
        <v>0.0</v>
      </c>
      <c r="T20" s="6">
        <v>2.0</v>
      </c>
      <c r="U20" s="6">
        <v>1.0</v>
      </c>
      <c r="V20" s="15"/>
      <c r="W20" s="22">
        <f t="shared" ref="W20:AA20" si="45">SUM(R20*1.2)</f>
        <v>3.6</v>
      </c>
      <c r="X20" s="23">
        <f t="shared" si="45"/>
        <v>0</v>
      </c>
      <c r="Y20" s="23">
        <f t="shared" si="45"/>
        <v>2.4</v>
      </c>
      <c r="Z20" s="23">
        <f t="shared" si="45"/>
        <v>1.2</v>
      </c>
      <c r="AA20" s="23">
        <f t="shared" si="45"/>
        <v>0</v>
      </c>
      <c r="AB20" s="23">
        <f t="shared" si="10"/>
        <v>7.2</v>
      </c>
      <c r="AC20" s="23">
        <f t="shared" si="11"/>
        <v>2.88</v>
      </c>
      <c r="AD20" s="3"/>
      <c r="AE20" s="23">
        <f t="shared" si="12"/>
        <v>10.08</v>
      </c>
      <c r="AF20" s="2"/>
      <c r="AH20" s="25" t="s">
        <v>9</v>
      </c>
      <c r="AI20" s="26">
        <f>AVERAGEIFS(H4:H104, D4:D104, "PT")</f>
        <v>1.5625</v>
      </c>
      <c r="AJ20" s="19">
        <f>AVERAGEIFS(H4:H104, D4:D104, "SH")</f>
        <v>1.227272727</v>
      </c>
      <c r="AK20" s="19">
        <f>AVERAGEIFS(H4:H104, D4:D104, "LR")</f>
        <v>1.739130435</v>
      </c>
      <c r="AL20" s="19">
        <f>AVERAGEIFS(H4:H104, D4:D104, "W&amp;C")</f>
        <v>0.75</v>
      </c>
      <c r="AN20" s="9"/>
      <c r="AO20" s="9"/>
      <c r="AS20" s="2"/>
      <c r="AU20" s="24" t="s">
        <v>9</v>
      </c>
      <c r="AV20" s="19">
        <f>AVERAGEIFS(M4:M104, D4:D104, "PT")</f>
        <v>1.875</v>
      </c>
      <c r="AW20" s="19">
        <f>AVERAGEIFS(M4:M104, D4:D104, "SH")</f>
        <v>1.472727273</v>
      </c>
      <c r="AX20" s="19">
        <f>AVERAGEIFS(M4:M104, D4:D104, "LR")</f>
        <v>2.086956522</v>
      </c>
      <c r="AY20" s="19">
        <f>AVERAGEIFS(M4:M104, D4:D104, "W&amp;C")</f>
        <v>0.9</v>
      </c>
      <c r="BA20" s="9"/>
      <c r="BC20" s="9"/>
      <c r="BE20" s="25" t="s">
        <v>9</v>
      </c>
      <c r="BF20" s="26">
        <f>AVERAGEIFS(M4:M104, D4:D104, "PT")*0.6</f>
        <v>1.125</v>
      </c>
      <c r="BG20" s="23">
        <f>AVERAGEIFS(M4:M104, D4:D104, "SH")*0.6</f>
        <v>0.8836363636</v>
      </c>
      <c r="BH20" s="23">
        <f>AVERAGEIFS(M4:M104, D4:D104, "LR")*0.6</f>
        <v>1.252173913</v>
      </c>
      <c r="BI20" s="23">
        <f>AVERAGEIFS(M4:M104, D4:D104, "W&amp;C")*0.6</f>
        <v>0.54</v>
      </c>
      <c r="BK20" s="25" t="s">
        <v>9</v>
      </c>
      <c r="BL20" s="1" t="s">
        <v>22</v>
      </c>
      <c r="BM20" s="1" t="s">
        <v>23</v>
      </c>
    </row>
    <row r="21">
      <c r="A21" s="5">
        <v>19.0</v>
      </c>
      <c r="B21" s="5" t="s">
        <v>60</v>
      </c>
      <c r="C21" s="5" t="s">
        <v>31</v>
      </c>
      <c r="D21" s="5" t="s">
        <v>6</v>
      </c>
      <c r="E21" s="6">
        <v>2.0</v>
      </c>
      <c r="F21" s="6">
        <v>2.0</v>
      </c>
      <c r="G21" s="6">
        <v>3.0</v>
      </c>
      <c r="H21" s="6">
        <v>2.0</v>
      </c>
      <c r="I21" s="6">
        <v>1.0</v>
      </c>
      <c r="J21" s="22">
        <f t="shared" si="3"/>
        <v>2.5</v>
      </c>
      <c r="K21" s="23">
        <f t="shared" ref="K21:L21" si="46">SUM(F21*1.15)</f>
        <v>2.3</v>
      </c>
      <c r="L21" s="23">
        <f t="shared" si="46"/>
        <v>3.45</v>
      </c>
      <c r="M21" s="23">
        <f t="shared" si="5"/>
        <v>2.4</v>
      </c>
      <c r="N21" s="23">
        <f t="shared" si="6"/>
        <v>1.25</v>
      </c>
      <c r="O21" s="23">
        <f t="shared" si="7"/>
        <v>11.9</v>
      </c>
      <c r="P21" s="23">
        <f t="shared" si="8"/>
        <v>7.14</v>
      </c>
      <c r="Q21" s="2"/>
      <c r="R21" s="6">
        <v>0.0</v>
      </c>
      <c r="S21" s="6">
        <v>2.0</v>
      </c>
      <c r="T21" s="6">
        <v>2.0</v>
      </c>
      <c r="U21" s="6">
        <v>2.0</v>
      </c>
      <c r="V21" s="15"/>
      <c r="W21" s="22">
        <f t="shared" ref="W21:AA21" si="47">SUM(R21*1.2)</f>
        <v>0</v>
      </c>
      <c r="X21" s="23">
        <f t="shared" si="47"/>
        <v>2.4</v>
      </c>
      <c r="Y21" s="23">
        <f t="shared" si="47"/>
        <v>2.4</v>
      </c>
      <c r="Z21" s="23">
        <f t="shared" si="47"/>
        <v>2.4</v>
      </c>
      <c r="AA21" s="23">
        <f t="shared" si="47"/>
        <v>0</v>
      </c>
      <c r="AB21" s="23">
        <f t="shared" si="10"/>
        <v>7.2</v>
      </c>
      <c r="AC21" s="23">
        <f t="shared" si="11"/>
        <v>2.88</v>
      </c>
      <c r="AD21" s="3"/>
      <c r="AE21" s="23">
        <f t="shared" si="12"/>
        <v>10.02</v>
      </c>
      <c r="AF21" s="2"/>
      <c r="AH21" s="25" t="s">
        <v>10</v>
      </c>
      <c r="AI21" s="26">
        <f>AVERAGEIFS(I4:I104, D4:D104, "PT")</f>
        <v>1.104166667</v>
      </c>
      <c r="AJ21" s="19">
        <f>AVERAGEIFS(I4:I104, D4:D104, "SH")</f>
        <v>1.272727273</v>
      </c>
      <c r="AK21" s="19">
        <f>AVERAGEIFS(I4:I104, D4:D104, "LR")</f>
        <v>0.9565217391</v>
      </c>
      <c r="AL21" s="19">
        <f>AVERAGEIFS(I4:I104, D4:D104, "W&amp;C")</f>
        <v>0.625</v>
      </c>
      <c r="AN21" s="9"/>
      <c r="AO21" s="9"/>
      <c r="AS21" s="2"/>
      <c r="AU21" s="24" t="s">
        <v>10</v>
      </c>
      <c r="AV21" s="19">
        <f>AVERAGEIFS(N4:N104, D4:D104, "PT")</f>
        <v>1.380208333</v>
      </c>
      <c r="AW21" s="19">
        <f>AVERAGEIFS(N4:N104, D4:D104, "SH")</f>
        <v>1.590909091</v>
      </c>
      <c r="AX21" s="19">
        <f>AVERAGEIFS(N4:N104, D4:D104, "LR")</f>
        <v>1.195652174</v>
      </c>
      <c r="AY21" s="19">
        <f>AVERAGEIFS(N4:N104, D4:D104, "W&amp;C")</f>
        <v>0.78125</v>
      </c>
      <c r="BA21" s="9"/>
      <c r="BE21" s="25" t="s">
        <v>10</v>
      </c>
      <c r="BF21" s="26">
        <f>AVERAGEIFS(N4:N104, D4:D104, "PT")*0.6</f>
        <v>0.828125</v>
      </c>
      <c r="BG21" s="23">
        <f>AVERAGEIFS(N4:N104, D4:D104, "SH")*0.6</f>
        <v>0.9545454545</v>
      </c>
      <c r="BH21" s="23">
        <f>AVERAGEIFS(N4:N104, D4:D104, "LR")*0.6</f>
        <v>0.7173913043</v>
      </c>
      <c r="BI21" s="23">
        <f>AVERAGEIFS(N4:N104, D4:D104, "W&amp;C")*0.6</f>
        <v>0.46875</v>
      </c>
      <c r="BK21" s="25" t="s">
        <v>10</v>
      </c>
      <c r="BL21" s="30" t="s">
        <v>21</v>
      </c>
      <c r="BM21" s="1" t="s">
        <v>23</v>
      </c>
    </row>
    <row r="22">
      <c r="A22" s="5">
        <v>19.0</v>
      </c>
      <c r="B22" s="5" t="s">
        <v>61</v>
      </c>
      <c r="C22" s="5" t="s">
        <v>31</v>
      </c>
      <c r="D22" s="5" t="s">
        <v>32</v>
      </c>
      <c r="E22" s="6">
        <v>2.0</v>
      </c>
      <c r="F22" s="6">
        <v>2.0</v>
      </c>
      <c r="G22" s="6">
        <v>3.0</v>
      </c>
      <c r="H22" s="6">
        <v>2.0</v>
      </c>
      <c r="I22" s="6">
        <v>1.0</v>
      </c>
      <c r="J22" s="22">
        <f t="shared" si="3"/>
        <v>2.5</v>
      </c>
      <c r="K22" s="23">
        <f t="shared" ref="K22:L22" si="48">SUM(F22*1.15)</f>
        <v>2.3</v>
      </c>
      <c r="L22" s="23">
        <f t="shared" si="48"/>
        <v>3.45</v>
      </c>
      <c r="M22" s="23">
        <f t="shared" si="5"/>
        <v>2.4</v>
      </c>
      <c r="N22" s="23">
        <f t="shared" si="6"/>
        <v>1.25</v>
      </c>
      <c r="O22" s="23">
        <f t="shared" si="7"/>
        <v>11.9</v>
      </c>
      <c r="P22" s="23">
        <f t="shared" si="8"/>
        <v>7.14</v>
      </c>
      <c r="Q22" s="2"/>
      <c r="R22" s="6">
        <v>0.0</v>
      </c>
      <c r="S22" s="6">
        <v>1.0</v>
      </c>
      <c r="T22" s="6">
        <v>3.0</v>
      </c>
      <c r="U22" s="6">
        <v>2.0</v>
      </c>
      <c r="V22" s="15"/>
      <c r="W22" s="22">
        <f t="shared" ref="W22:AA22" si="49">SUM(R22*1.2)</f>
        <v>0</v>
      </c>
      <c r="X22" s="23">
        <f t="shared" si="49"/>
        <v>1.2</v>
      </c>
      <c r="Y22" s="23">
        <f t="shared" si="49"/>
        <v>3.6</v>
      </c>
      <c r="Z22" s="23">
        <f t="shared" si="49"/>
        <v>2.4</v>
      </c>
      <c r="AA22" s="23">
        <f t="shared" si="49"/>
        <v>0</v>
      </c>
      <c r="AB22" s="23">
        <f t="shared" si="10"/>
        <v>7.2</v>
      </c>
      <c r="AC22" s="23">
        <f t="shared" si="11"/>
        <v>2.88</v>
      </c>
      <c r="AD22" s="3"/>
      <c r="AE22" s="23">
        <f t="shared" si="12"/>
        <v>10.02</v>
      </c>
      <c r="AF22" s="2"/>
      <c r="AH22" s="25" t="s">
        <v>13</v>
      </c>
      <c r="AI22" s="26">
        <f>AVERAGEIFS(R4:R104, D4:D104, "PT")</f>
        <v>0.5625</v>
      </c>
      <c r="AJ22" s="19">
        <f>AVERAGEIFS(R4:R104, D4:D104, "SH")</f>
        <v>0.1363636364</v>
      </c>
      <c r="AK22" s="19">
        <f>AVERAGEIFS(R4:R104, D4:D104, "LR")</f>
        <v>0.5217391304</v>
      </c>
      <c r="AL22" s="19">
        <f>AVERAGEIFS(R4:R104, D4:D104, "W&amp;C")</f>
        <v>1.125</v>
      </c>
      <c r="AN22" s="9"/>
      <c r="AO22" s="9"/>
      <c r="AS22" s="2"/>
      <c r="AU22" s="24" t="s">
        <v>13</v>
      </c>
      <c r="AV22" s="19">
        <f>AVERAGEIFS(W4:W104, D4:D104, "PT")</f>
        <v>0.675</v>
      </c>
      <c r="AW22" s="19">
        <f>AVERAGEIFS(W4:W104, D4:D104, "SH")</f>
        <v>0.1636363636</v>
      </c>
      <c r="AX22" s="19">
        <f>AVERAGEIFS(W4:W104, D4:D104, "LR")</f>
        <v>0.6260869565</v>
      </c>
      <c r="AY22" s="19">
        <f>AVERAGEIFS(W4:W104, D4:D104, "W&amp;C")</f>
        <v>1.35</v>
      </c>
      <c r="BA22" s="9"/>
      <c r="BE22" s="25" t="s">
        <v>13</v>
      </c>
      <c r="BF22" s="26">
        <f>AVERAGEIFS(W4:W104, D4:D104, "PT")*0.4</f>
        <v>0.27</v>
      </c>
      <c r="BG22" s="23">
        <f>AVERAGEIFS(W4:W104, D4:D104, "SH")*0.4</f>
        <v>0.06545454545</v>
      </c>
      <c r="BH22" s="23">
        <f>AVERAGEIFS(W4:W104, D4:D104, "LR")*0.4</f>
        <v>0.2504347826</v>
      </c>
      <c r="BI22" s="23">
        <f>AVERAGEIFS(W4:W104, D4:D104, "W&amp;C")*0.4</f>
        <v>0.54</v>
      </c>
      <c r="BK22" s="25" t="s">
        <v>13</v>
      </c>
      <c r="BL22" s="1" t="s">
        <v>23</v>
      </c>
      <c r="BM22" s="30" t="s">
        <v>21</v>
      </c>
    </row>
    <row r="23">
      <c r="A23" s="5">
        <v>21.0</v>
      </c>
      <c r="B23" s="5" t="s">
        <v>62</v>
      </c>
      <c r="C23" s="5" t="s">
        <v>36</v>
      </c>
      <c r="D23" s="5" t="s">
        <v>6</v>
      </c>
      <c r="E23" s="6">
        <v>3.0</v>
      </c>
      <c r="F23" s="6">
        <v>2.0</v>
      </c>
      <c r="G23" s="6">
        <v>2.0</v>
      </c>
      <c r="H23" s="6">
        <v>1.0</v>
      </c>
      <c r="I23" s="6">
        <v>2.0</v>
      </c>
      <c r="J23" s="22">
        <f t="shared" si="3"/>
        <v>3.75</v>
      </c>
      <c r="K23" s="23">
        <f t="shared" ref="K23:L23" si="50">SUM(F23*1.15)</f>
        <v>2.3</v>
      </c>
      <c r="L23" s="23">
        <f t="shared" si="50"/>
        <v>2.3</v>
      </c>
      <c r="M23" s="23">
        <f t="shared" si="5"/>
        <v>1.2</v>
      </c>
      <c r="N23" s="23">
        <f t="shared" si="6"/>
        <v>2.5</v>
      </c>
      <c r="O23" s="23">
        <f t="shared" si="7"/>
        <v>12.05</v>
      </c>
      <c r="P23" s="23">
        <f t="shared" si="8"/>
        <v>7.23</v>
      </c>
      <c r="Q23" s="2"/>
      <c r="R23" s="6">
        <v>3.0</v>
      </c>
      <c r="S23" s="6">
        <v>0.0</v>
      </c>
      <c r="T23" s="6">
        <v>1.0</v>
      </c>
      <c r="U23" s="6">
        <v>1.0</v>
      </c>
      <c r="V23" s="15"/>
      <c r="W23" s="22">
        <f t="shared" ref="W23:AA23" si="51">SUM(R23*1.2)</f>
        <v>3.6</v>
      </c>
      <c r="X23" s="23">
        <f t="shared" si="51"/>
        <v>0</v>
      </c>
      <c r="Y23" s="23">
        <f t="shared" si="51"/>
        <v>1.2</v>
      </c>
      <c r="Z23" s="23">
        <f t="shared" si="51"/>
        <v>1.2</v>
      </c>
      <c r="AA23" s="23">
        <f t="shared" si="51"/>
        <v>0</v>
      </c>
      <c r="AB23" s="23">
        <f t="shared" si="10"/>
        <v>6</v>
      </c>
      <c r="AC23" s="23">
        <f t="shared" si="11"/>
        <v>2.4</v>
      </c>
      <c r="AD23" s="3"/>
      <c r="AE23" s="23">
        <f t="shared" si="12"/>
        <v>9.63</v>
      </c>
      <c r="AF23" s="2"/>
      <c r="AH23" s="18" t="s">
        <v>14</v>
      </c>
      <c r="AI23" s="26">
        <f>AVERAGEIFS(S4:S104, D4:D104, "PT")</f>
        <v>1.3125</v>
      </c>
      <c r="AJ23" s="19">
        <f>AVERAGEIFS(S4:S104, D4:D104, "SH")</f>
        <v>0.7272727273</v>
      </c>
      <c r="AK23" s="19">
        <f>AVERAGEIFS(S4:S104, D4:D104, "LR")</f>
        <v>1.913043478</v>
      </c>
      <c r="AL23" s="19">
        <f>AVERAGEIFS(S4:S104, D4:D104, "W&amp;C")</f>
        <v>2</v>
      </c>
      <c r="AN23" s="9"/>
      <c r="AO23" s="9"/>
      <c r="AS23" s="2"/>
      <c r="AU23" s="18" t="s">
        <v>14</v>
      </c>
      <c r="AV23" s="19">
        <f>AVERAGEIFS(X4:X104, D4:D104, "PT")</f>
        <v>1.575</v>
      </c>
      <c r="AW23" s="19">
        <f>AVERAGEIFS(X4:X104, D4:D104, "SH")</f>
        <v>0.8727272727</v>
      </c>
      <c r="AX23" s="19">
        <f>AVERAGEIFS(X4:X104, D4:D104, "LR")</f>
        <v>2.295652174</v>
      </c>
      <c r="AY23" s="19">
        <f>AVERAGEIFS(X4:X104, D4:D104, "W&amp;C")</f>
        <v>2.4</v>
      </c>
      <c r="BA23" s="9"/>
      <c r="BE23" s="18" t="s">
        <v>14</v>
      </c>
      <c r="BF23" s="26">
        <f>AVERAGEIFS(X4:X104, D4:D104, "PT")*0.4</f>
        <v>0.63</v>
      </c>
      <c r="BG23" s="23">
        <f>AVERAGEIFS(X4:X104, D4:D104, "SH")*0.4</f>
        <v>0.3490909091</v>
      </c>
      <c r="BH23" s="23">
        <f>AVERAGEIFS(X4:X104, D4:D104, "LR")*0.4</f>
        <v>0.9182608696</v>
      </c>
      <c r="BI23" s="23">
        <f>AVERAGEIFS(X4:X104, D4:D104, "W&amp;C")*0.4</f>
        <v>0.96</v>
      </c>
      <c r="BK23" s="18" t="s">
        <v>14</v>
      </c>
      <c r="BL23" s="1" t="s">
        <v>23</v>
      </c>
      <c r="BM23" s="30" t="s">
        <v>21</v>
      </c>
    </row>
    <row r="24">
      <c r="A24" s="5">
        <v>22.0</v>
      </c>
      <c r="B24" s="5" t="s">
        <v>63</v>
      </c>
      <c r="C24" s="5" t="s">
        <v>31</v>
      </c>
      <c r="D24" s="5" t="s">
        <v>6</v>
      </c>
      <c r="E24" s="6">
        <v>2.0</v>
      </c>
      <c r="F24" s="6">
        <v>2.0</v>
      </c>
      <c r="G24" s="6">
        <v>2.0</v>
      </c>
      <c r="H24" s="6">
        <v>2.0</v>
      </c>
      <c r="I24" s="6">
        <v>2.0</v>
      </c>
      <c r="J24" s="22">
        <f t="shared" si="3"/>
        <v>2.5</v>
      </c>
      <c r="K24" s="23">
        <f t="shared" ref="K24:L24" si="52">SUM(F24*1.15)</f>
        <v>2.3</v>
      </c>
      <c r="L24" s="23">
        <f t="shared" si="52"/>
        <v>2.3</v>
      </c>
      <c r="M24" s="23">
        <f t="shared" si="5"/>
        <v>2.4</v>
      </c>
      <c r="N24" s="23">
        <f t="shared" si="6"/>
        <v>2.5</v>
      </c>
      <c r="O24" s="23">
        <f t="shared" si="7"/>
        <v>12</v>
      </c>
      <c r="P24" s="23">
        <f t="shared" si="8"/>
        <v>7.2</v>
      </c>
      <c r="Q24" s="2"/>
      <c r="R24" s="6">
        <v>0.0</v>
      </c>
      <c r="S24" s="6">
        <v>1.0</v>
      </c>
      <c r="T24" s="6">
        <v>2.0</v>
      </c>
      <c r="U24" s="6">
        <v>2.0</v>
      </c>
      <c r="V24" s="15"/>
      <c r="W24" s="22">
        <f t="shared" ref="W24:AA24" si="53">SUM(R24*1.2)</f>
        <v>0</v>
      </c>
      <c r="X24" s="23">
        <f t="shared" si="53"/>
        <v>1.2</v>
      </c>
      <c r="Y24" s="23">
        <f t="shared" si="53"/>
        <v>2.4</v>
      </c>
      <c r="Z24" s="23">
        <f t="shared" si="53"/>
        <v>2.4</v>
      </c>
      <c r="AA24" s="23">
        <f t="shared" si="53"/>
        <v>0</v>
      </c>
      <c r="AB24" s="23">
        <f t="shared" si="10"/>
        <v>6</v>
      </c>
      <c r="AC24" s="23">
        <f t="shared" si="11"/>
        <v>2.4</v>
      </c>
      <c r="AD24" s="3"/>
      <c r="AE24" s="23">
        <f t="shared" si="12"/>
        <v>9.6</v>
      </c>
      <c r="AF24" s="2"/>
      <c r="AH24" s="25" t="s">
        <v>15</v>
      </c>
      <c r="AI24" s="26">
        <f>AVERAGEIFS(T4:T104, D4:D104, "PT", T4:T104, "&lt;&gt;0")</f>
        <v>2.25</v>
      </c>
      <c r="AJ24" s="19">
        <f>AVERAGEIFS(T4:T104, D4:D104, "SH", T4:T104, "&lt;&gt;0")</f>
        <v>2.083333333</v>
      </c>
      <c r="AK24" s="19">
        <f>AVERAGEIFS(T4:T104, D4:D104, "LR", T4:T104, "&lt;&gt;0")</f>
        <v>2.333333333</v>
      </c>
      <c r="AL24" s="19">
        <f>AVERAGEIFS(T4:T104, D4:D104, "W&amp;C", T4:T104, "&lt;&gt;0")</f>
        <v>2.125</v>
      </c>
      <c r="AN24" s="9"/>
      <c r="AO24" s="9"/>
      <c r="AS24" s="2"/>
      <c r="AU24" s="24" t="s">
        <v>15</v>
      </c>
      <c r="AV24" s="19">
        <f>AVERAGEIFS(Y4:Y104, D4:D104, "PT", Y4:Y104, "&lt;&gt;0")</f>
        <v>2.7</v>
      </c>
      <c r="AW24" s="19">
        <f>AVERAGEIFS(Y4:Y104, D4:D104, "SH", Y4:Y104, "&lt;&gt;0")</f>
        <v>2.5</v>
      </c>
      <c r="AX24" s="19">
        <f>AVERAGEIFS(Y4:Y104, D4:D104, "LR", Y4:Y104, "&lt;&gt;0")</f>
        <v>2.8</v>
      </c>
      <c r="AY24" s="19">
        <f>AVERAGEIFS(Y4:Y104, D4:D104, "W&amp;C", Y4:Y104, "&lt;&gt;0")</f>
        <v>2.55</v>
      </c>
      <c r="BA24" s="9"/>
      <c r="BE24" s="25" t="s">
        <v>15</v>
      </c>
      <c r="BF24" s="26">
        <f>AVERAGEIFS(Y4:Y104, D4:D104, "PT", Y4:Y104, "&lt;&gt;0")*0.4</f>
        <v>1.08</v>
      </c>
      <c r="BG24" s="23">
        <f>AVERAGEIFS(Y4:Y104, D4:D104, "SH", Y4:Y104, "&lt;&gt;0")*0.4</f>
        <v>1</v>
      </c>
      <c r="BH24" s="23">
        <f>AVERAGEIFS(Y4:Y104, D4:D104, "LR", Y4:Y104, "&lt;&gt;0")*0.4</f>
        <v>1.12</v>
      </c>
      <c r="BI24" s="23">
        <f>AVERAGEIFS(Y4:Y104, D4:D104, "W&amp;C", Y4:Y104, "&lt;&gt;0")*0.4</f>
        <v>1.02</v>
      </c>
      <c r="BK24" s="25" t="s">
        <v>15</v>
      </c>
      <c r="BL24" s="1" t="s">
        <v>22</v>
      </c>
      <c r="BM24" s="30" t="s">
        <v>21</v>
      </c>
    </row>
    <row r="25">
      <c r="A25" s="5">
        <v>22.0</v>
      </c>
      <c r="B25" s="5" t="s">
        <v>64</v>
      </c>
      <c r="C25" s="5" t="s">
        <v>39</v>
      </c>
      <c r="D25" s="5" t="s">
        <v>6</v>
      </c>
      <c r="E25" s="6">
        <v>3.0</v>
      </c>
      <c r="F25" s="6">
        <v>1.0</v>
      </c>
      <c r="G25" s="6">
        <v>3.0</v>
      </c>
      <c r="H25" s="6">
        <v>2.0</v>
      </c>
      <c r="I25" s="6">
        <v>1.0</v>
      </c>
      <c r="J25" s="22">
        <f t="shared" si="3"/>
        <v>3.75</v>
      </c>
      <c r="K25" s="23">
        <f t="shared" ref="K25:L25" si="54">SUM(F25*1.15)</f>
        <v>1.15</v>
      </c>
      <c r="L25" s="23">
        <f t="shared" si="54"/>
        <v>3.45</v>
      </c>
      <c r="M25" s="23">
        <f t="shared" si="5"/>
        <v>2.4</v>
      </c>
      <c r="N25" s="23">
        <f t="shared" si="6"/>
        <v>1.25</v>
      </c>
      <c r="O25" s="23">
        <f t="shared" si="7"/>
        <v>12</v>
      </c>
      <c r="P25" s="23">
        <f t="shared" si="8"/>
        <v>7.2</v>
      </c>
      <c r="Q25" s="2"/>
      <c r="R25" s="6">
        <v>0.0</v>
      </c>
      <c r="S25" s="6">
        <v>1.0</v>
      </c>
      <c r="T25" s="6">
        <v>2.0</v>
      </c>
      <c r="U25" s="6">
        <v>2.0</v>
      </c>
      <c r="V25" s="15"/>
      <c r="W25" s="22">
        <f t="shared" ref="W25:AA25" si="55">SUM(R25*1.2)</f>
        <v>0</v>
      </c>
      <c r="X25" s="23">
        <f t="shared" si="55"/>
        <v>1.2</v>
      </c>
      <c r="Y25" s="23">
        <f t="shared" si="55"/>
        <v>2.4</v>
      </c>
      <c r="Z25" s="23">
        <f t="shared" si="55"/>
        <v>2.4</v>
      </c>
      <c r="AA25" s="23">
        <f t="shared" si="55"/>
        <v>0</v>
      </c>
      <c r="AB25" s="23">
        <f t="shared" si="10"/>
        <v>6</v>
      </c>
      <c r="AC25" s="23">
        <f t="shared" si="11"/>
        <v>2.4</v>
      </c>
      <c r="AD25" s="3"/>
      <c r="AE25" s="23">
        <f t="shared" si="12"/>
        <v>9.6</v>
      </c>
      <c r="AF25" s="2"/>
      <c r="AH25" s="25" t="s">
        <v>16</v>
      </c>
      <c r="AI25" s="26">
        <f>AVERAGEIFS(U4:U104, D4:D104, "PT", U4:U104, "&lt;&gt;0")</f>
        <v>1.854166667</v>
      </c>
      <c r="AJ25" s="19">
        <f>AVERAGEIFS(U4:U104, D4:D104, "SH", U4:U104, "&lt;&gt;0")</f>
        <v>1.65</v>
      </c>
      <c r="AK25" s="19">
        <f>AVERAGEIFS(U4:U104, D4:D104, "LR", U4:U104, "&lt;&gt;0")</f>
        <v>2.454545455</v>
      </c>
      <c r="AL25" s="19">
        <f>AVERAGEIFS(U4:U104, D4:D104, "W&amp;C", U4:U104, "&lt;&gt;0")</f>
        <v>2.625</v>
      </c>
      <c r="AN25" s="9"/>
      <c r="AO25" s="9"/>
      <c r="AS25" s="2"/>
      <c r="AU25" s="24" t="s">
        <v>16</v>
      </c>
      <c r="AV25" s="19">
        <f>AVERAGEIFS(Z4:Z104, D4:D104, "PT", Z4:Z104, "&lt;&gt;0")</f>
        <v>2.225</v>
      </c>
      <c r="AW25" s="19">
        <f>AVERAGEIFS(Z4:Z104, D4:D104, "SH", Z4:Z104, "&lt;&gt;0")</f>
        <v>1.98</v>
      </c>
      <c r="AX25" s="19">
        <f>AVERAGEIFS(Z4:Z104, D4:D104, "LR", Z4:Z104, "&lt;&gt;0")</f>
        <v>2.945454545</v>
      </c>
      <c r="AY25" s="19">
        <f>AVERAGEIFS(Z4:Z104, D4:D104, "W&amp;C", Z4:Z104, "&lt;&gt;0")</f>
        <v>3.15</v>
      </c>
      <c r="BA25" s="9"/>
      <c r="BE25" s="25" t="s">
        <v>16</v>
      </c>
      <c r="BF25" s="26">
        <f>AVERAGEIFS(Z4:Z104, D4:D104, "PT", Z4:Z104, "&lt;&gt;0")*0.4</f>
        <v>0.89</v>
      </c>
      <c r="BG25" s="23">
        <f>AVERAGEIFS(Z4:Z104, D4:D104, "SH", Z4:Z104, "&lt;&gt;0")*0.4</f>
        <v>0.792</v>
      </c>
      <c r="BH25" s="23">
        <f>AVERAGEIFS(Z4:Z104, D4:D104, "LR", Z4:Z104, "&lt;&gt;0")*0.4</f>
        <v>1.178181818</v>
      </c>
      <c r="BI25" s="23">
        <f>AVERAGEIFS(Z4:Z104, D4:D104, "W&amp;C", Z4:Z104, "&lt;&gt;0")*0.4</f>
        <v>1.26</v>
      </c>
      <c r="BK25" s="25" t="s">
        <v>16</v>
      </c>
      <c r="BL25" s="1" t="s">
        <v>23</v>
      </c>
      <c r="BM25" s="30" t="s">
        <v>21</v>
      </c>
    </row>
    <row r="26">
      <c r="A26" s="5">
        <v>24.0</v>
      </c>
      <c r="B26" s="5" t="s">
        <v>65</v>
      </c>
      <c r="C26" s="5" t="s">
        <v>31</v>
      </c>
      <c r="D26" s="5" t="s">
        <v>32</v>
      </c>
      <c r="E26" s="6">
        <v>1.0</v>
      </c>
      <c r="F26" s="6">
        <v>2.0</v>
      </c>
      <c r="G26" s="6">
        <v>2.0</v>
      </c>
      <c r="H26" s="6">
        <v>2.0</v>
      </c>
      <c r="I26" s="6">
        <v>1.0</v>
      </c>
      <c r="J26" s="22">
        <f t="shared" si="3"/>
        <v>1.25</v>
      </c>
      <c r="K26" s="23">
        <f t="shared" ref="K26:L26" si="56">SUM(F26*1.15)</f>
        <v>2.3</v>
      </c>
      <c r="L26" s="23">
        <f t="shared" si="56"/>
        <v>2.3</v>
      </c>
      <c r="M26" s="23">
        <f t="shared" si="5"/>
        <v>2.4</v>
      </c>
      <c r="N26" s="23">
        <f t="shared" si="6"/>
        <v>1.25</v>
      </c>
      <c r="O26" s="23">
        <f t="shared" si="7"/>
        <v>9.5</v>
      </c>
      <c r="P26" s="23">
        <f t="shared" si="8"/>
        <v>5.7</v>
      </c>
      <c r="Q26" s="2"/>
      <c r="R26" s="6">
        <v>3.0</v>
      </c>
      <c r="S26" s="6">
        <v>2.0</v>
      </c>
      <c r="T26" s="6">
        <v>2.0</v>
      </c>
      <c r="U26" s="6">
        <v>1.0</v>
      </c>
      <c r="V26" s="15"/>
      <c r="W26" s="22">
        <f t="shared" ref="W26:AA26" si="57">SUM(R26*1.2)</f>
        <v>3.6</v>
      </c>
      <c r="X26" s="23">
        <f t="shared" si="57"/>
        <v>2.4</v>
      </c>
      <c r="Y26" s="23">
        <f t="shared" si="57"/>
        <v>2.4</v>
      </c>
      <c r="Z26" s="23">
        <f t="shared" si="57"/>
        <v>1.2</v>
      </c>
      <c r="AA26" s="23">
        <f t="shared" si="57"/>
        <v>0</v>
      </c>
      <c r="AB26" s="23">
        <f t="shared" si="10"/>
        <v>9.6</v>
      </c>
      <c r="AC26" s="23">
        <f t="shared" si="11"/>
        <v>3.84</v>
      </c>
      <c r="AD26" s="3"/>
      <c r="AE26" s="23">
        <f t="shared" si="12"/>
        <v>9.54</v>
      </c>
      <c r="AF26" s="2"/>
      <c r="AH26" s="13" t="s">
        <v>17</v>
      </c>
      <c r="AI26" s="31"/>
      <c r="AJ26" s="11"/>
      <c r="AK26" s="11"/>
      <c r="AL26" s="11"/>
      <c r="AS26" s="2"/>
      <c r="AU26" s="10" t="s">
        <v>17</v>
      </c>
      <c r="AV26" s="11"/>
      <c r="AW26" s="11"/>
      <c r="AX26" s="11"/>
      <c r="AY26" s="11"/>
      <c r="BE26" s="13" t="s">
        <v>17</v>
      </c>
      <c r="BF26" s="27"/>
      <c r="BG26" s="27"/>
      <c r="BH26" s="27"/>
      <c r="BI26" s="27"/>
      <c r="BK26" s="25" t="s">
        <v>17</v>
      </c>
    </row>
    <row r="27">
      <c r="A27" s="5">
        <v>24.0</v>
      </c>
      <c r="B27" s="5" t="s">
        <v>66</v>
      </c>
      <c r="C27" s="5" t="s">
        <v>31</v>
      </c>
      <c r="D27" s="5" t="s">
        <v>32</v>
      </c>
      <c r="E27" s="6">
        <v>1.0</v>
      </c>
      <c r="F27" s="6">
        <v>1.0</v>
      </c>
      <c r="G27" s="6">
        <v>3.0</v>
      </c>
      <c r="H27" s="6">
        <v>2.0</v>
      </c>
      <c r="I27" s="6">
        <v>1.0</v>
      </c>
      <c r="J27" s="22">
        <f t="shared" si="3"/>
        <v>1.25</v>
      </c>
      <c r="K27" s="23">
        <f t="shared" ref="K27:L27" si="58">SUM(F27*1.15)</f>
        <v>1.15</v>
      </c>
      <c r="L27" s="23">
        <f t="shared" si="58"/>
        <v>3.45</v>
      </c>
      <c r="M27" s="23">
        <f t="shared" si="5"/>
        <v>2.4</v>
      </c>
      <c r="N27" s="23">
        <f t="shared" si="6"/>
        <v>1.25</v>
      </c>
      <c r="O27" s="23">
        <f t="shared" si="7"/>
        <v>9.5</v>
      </c>
      <c r="P27" s="23">
        <f t="shared" si="8"/>
        <v>5.7</v>
      </c>
      <c r="Q27" s="2"/>
      <c r="R27" s="6">
        <v>0.0</v>
      </c>
      <c r="S27" s="6">
        <v>3.0</v>
      </c>
      <c r="T27" s="6">
        <v>2.0</v>
      </c>
      <c r="U27" s="6">
        <v>3.0</v>
      </c>
      <c r="V27" s="15"/>
      <c r="W27" s="22">
        <f t="shared" ref="W27:AA27" si="59">SUM(R27*1.2)</f>
        <v>0</v>
      </c>
      <c r="X27" s="23">
        <f t="shared" si="59"/>
        <v>3.6</v>
      </c>
      <c r="Y27" s="23">
        <f t="shared" si="59"/>
        <v>2.4</v>
      </c>
      <c r="Z27" s="23">
        <f t="shared" si="59"/>
        <v>3.6</v>
      </c>
      <c r="AA27" s="23">
        <f t="shared" si="59"/>
        <v>0</v>
      </c>
      <c r="AB27" s="23">
        <f t="shared" si="10"/>
        <v>9.6</v>
      </c>
      <c r="AC27" s="23">
        <f t="shared" si="11"/>
        <v>3.84</v>
      </c>
      <c r="AD27" s="3"/>
      <c r="AE27" s="23">
        <f t="shared" si="12"/>
        <v>9.54</v>
      </c>
      <c r="AF27" s="2"/>
      <c r="AH27" s="25" t="s">
        <v>46</v>
      </c>
      <c r="AI27" s="19">
        <f t="shared" ref="AI27:AL27" si="60">SUM(AI17:AI26)</f>
        <v>13.58333333</v>
      </c>
      <c r="AJ27" s="19">
        <f t="shared" si="60"/>
        <v>9.415151515</v>
      </c>
      <c r="AK27" s="19">
        <f t="shared" si="60"/>
        <v>13.96179183</v>
      </c>
      <c r="AL27" s="19">
        <f t="shared" si="60"/>
        <v>13.875</v>
      </c>
      <c r="AN27" s="9"/>
      <c r="AO27" s="9"/>
      <c r="AS27" s="2"/>
      <c r="AU27" s="24" t="s">
        <v>46</v>
      </c>
      <c r="AV27" s="19">
        <f t="shared" ref="AV27:AY27" si="61">SUM(AV17:AV26)</f>
        <v>16.34375</v>
      </c>
      <c r="AW27" s="19">
        <f t="shared" si="61"/>
        <v>11.28227273</v>
      </c>
      <c r="AX27" s="19">
        <f t="shared" si="61"/>
        <v>16.7215415</v>
      </c>
      <c r="AY27" s="19">
        <f t="shared" si="61"/>
        <v>16.525</v>
      </c>
      <c r="BE27" s="25" t="s">
        <v>46</v>
      </c>
      <c r="BF27" s="23">
        <f t="shared" ref="BF27:BI27" si="62">SUM(BF17:BF26)</f>
        <v>8.37125</v>
      </c>
      <c r="BG27" s="23">
        <f t="shared" si="62"/>
        <v>5.666090909</v>
      </c>
      <c r="BH27" s="23">
        <f t="shared" si="62"/>
        <v>8.299486166</v>
      </c>
      <c r="BI27" s="23">
        <f t="shared" si="62"/>
        <v>8.025</v>
      </c>
    </row>
    <row r="28">
      <c r="A28" s="5">
        <v>24.0</v>
      </c>
      <c r="B28" s="5" t="s">
        <v>67</v>
      </c>
      <c r="C28" s="5" t="s">
        <v>31</v>
      </c>
      <c r="D28" s="5" t="s">
        <v>32</v>
      </c>
      <c r="E28" s="6">
        <v>1.0</v>
      </c>
      <c r="F28" s="6">
        <v>2.0</v>
      </c>
      <c r="G28" s="6">
        <v>2.0</v>
      </c>
      <c r="H28" s="6">
        <v>2.0</v>
      </c>
      <c r="I28" s="6">
        <v>1.0</v>
      </c>
      <c r="J28" s="22">
        <f t="shared" si="3"/>
        <v>1.25</v>
      </c>
      <c r="K28" s="23">
        <f t="shared" ref="K28:L28" si="63">SUM(F28*1.15)</f>
        <v>2.3</v>
      </c>
      <c r="L28" s="23">
        <f t="shared" si="63"/>
        <v>2.3</v>
      </c>
      <c r="M28" s="23">
        <f t="shared" si="5"/>
        <v>2.4</v>
      </c>
      <c r="N28" s="23">
        <f t="shared" si="6"/>
        <v>1.25</v>
      </c>
      <c r="O28" s="23">
        <f t="shared" si="7"/>
        <v>9.5</v>
      </c>
      <c r="P28" s="23">
        <f t="shared" si="8"/>
        <v>5.7</v>
      </c>
      <c r="Q28" s="2"/>
      <c r="R28" s="6">
        <v>0.0</v>
      </c>
      <c r="S28" s="6">
        <v>3.0</v>
      </c>
      <c r="T28" s="6">
        <v>2.0</v>
      </c>
      <c r="U28" s="6">
        <v>3.0</v>
      </c>
      <c r="V28" s="15"/>
      <c r="W28" s="22">
        <f t="shared" ref="W28:AA28" si="64">SUM(R28*1.2)</f>
        <v>0</v>
      </c>
      <c r="X28" s="23">
        <f t="shared" si="64"/>
        <v>3.6</v>
      </c>
      <c r="Y28" s="23">
        <f t="shared" si="64"/>
        <v>2.4</v>
      </c>
      <c r="Z28" s="23">
        <f t="shared" si="64"/>
        <v>3.6</v>
      </c>
      <c r="AA28" s="23">
        <f t="shared" si="64"/>
        <v>0</v>
      </c>
      <c r="AB28" s="23">
        <f t="shared" si="10"/>
        <v>9.6</v>
      </c>
      <c r="AC28" s="23">
        <f t="shared" si="11"/>
        <v>3.84</v>
      </c>
      <c r="AD28" s="3"/>
      <c r="AE28" s="23">
        <f t="shared" si="12"/>
        <v>9.54</v>
      </c>
      <c r="AF28" s="2"/>
      <c r="AN28" s="9"/>
      <c r="AO28" s="9"/>
      <c r="AP28" s="9"/>
      <c r="AS28" s="2"/>
    </row>
    <row r="29">
      <c r="A29" s="5">
        <v>27.0</v>
      </c>
      <c r="B29" s="5" t="s">
        <v>68</v>
      </c>
      <c r="C29" s="5" t="s">
        <v>31</v>
      </c>
      <c r="D29" s="5" t="s">
        <v>56</v>
      </c>
      <c r="E29" s="6">
        <v>3.0</v>
      </c>
      <c r="F29" s="6">
        <v>2.0</v>
      </c>
      <c r="G29" s="6">
        <v>1.0</v>
      </c>
      <c r="H29" s="6">
        <v>1.0</v>
      </c>
      <c r="I29" s="6">
        <v>0.0</v>
      </c>
      <c r="J29" s="22">
        <f t="shared" si="3"/>
        <v>3.75</v>
      </c>
      <c r="K29" s="23">
        <f t="shared" ref="K29:L29" si="65">SUM(F29*1.15)</f>
        <v>2.3</v>
      </c>
      <c r="L29" s="23">
        <f t="shared" si="65"/>
        <v>1.15</v>
      </c>
      <c r="M29" s="23">
        <f t="shared" si="5"/>
        <v>1.2</v>
      </c>
      <c r="N29" s="23">
        <f t="shared" si="6"/>
        <v>0</v>
      </c>
      <c r="O29" s="23">
        <f t="shared" si="7"/>
        <v>8.4</v>
      </c>
      <c r="P29" s="23">
        <f t="shared" si="8"/>
        <v>5.04</v>
      </c>
      <c r="Q29" s="2"/>
      <c r="R29" s="6">
        <v>0.0</v>
      </c>
      <c r="S29" s="6">
        <v>3.0</v>
      </c>
      <c r="T29" s="6">
        <v>3.0</v>
      </c>
      <c r="U29" s="6">
        <v>3.0</v>
      </c>
      <c r="V29" s="15"/>
      <c r="W29" s="22">
        <f t="shared" ref="W29:AA29" si="66">SUM(R29*1.2)</f>
        <v>0</v>
      </c>
      <c r="X29" s="23">
        <f t="shared" si="66"/>
        <v>3.6</v>
      </c>
      <c r="Y29" s="23">
        <f t="shared" si="66"/>
        <v>3.6</v>
      </c>
      <c r="Z29" s="23">
        <f t="shared" si="66"/>
        <v>3.6</v>
      </c>
      <c r="AA29" s="23">
        <f t="shared" si="66"/>
        <v>0</v>
      </c>
      <c r="AB29" s="23">
        <f t="shared" si="10"/>
        <v>10.8</v>
      </c>
      <c r="AC29" s="23">
        <f t="shared" si="11"/>
        <v>4.32</v>
      </c>
      <c r="AD29" s="3"/>
      <c r="AE29" s="23">
        <f t="shared" si="12"/>
        <v>9.36</v>
      </c>
      <c r="AF29" s="2"/>
      <c r="AN29" s="9"/>
      <c r="AO29" s="9"/>
      <c r="AP29" s="9"/>
      <c r="AS29" s="2"/>
      <c r="BE29" s="25" t="s">
        <v>69</v>
      </c>
      <c r="BF29" s="5">
        <v>50.0</v>
      </c>
      <c r="BG29" s="5">
        <v>92.0</v>
      </c>
      <c r="BH29" s="5">
        <v>52.0</v>
      </c>
      <c r="BI29" s="5">
        <v>51.0</v>
      </c>
    </row>
    <row r="30">
      <c r="A30" s="5">
        <v>28.0</v>
      </c>
      <c r="B30" s="5" t="s">
        <v>70</v>
      </c>
      <c r="C30" s="5" t="s">
        <v>31</v>
      </c>
      <c r="D30" s="5" t="s">
        <v>6</v>
      </c>
      <c r="E30" s="6">
        <v>2.0</v>
      </c>
      <c r="F30" s="6">
        <v>3.0</v>
      </c>
      <c r="G30" s="6">
        <v>0.0</v>
      </c>
      <c r="H30" s="6">
        <v>1.0</v>
      </c>
      <c r="I30" s="6">
        <v>2.0</v>
      </c>
      <c r="J30" s="22">
        <f t="shared" si="3"/>
        <v>2.5</v>
      </c>
      <c r="K30" s="23">
        <f t="shared" ref="K30:L30" si="67">SUM(F30*1.15)</f>
        <v>3.45</v>
      </c>
      <c r="L30" s="23">
        <f t="shared" si="67"/>
        <v>0</v>
      </c>
      <c r="M30" s="23">
        <f t="shared" si="5"/>
        <v>1.2</v>
      </c>
      <c r="N30" s="23">
        <f t="shared" si="6"/>
        <v>2.5</v>
      </c>
      <c r="O30" s="23">
        <f t="shared" si="7"/>
        <v>9.65</v>
      </c>
      <c r="P30" s="23">
        <f t="shared" si="8"/>
        <v>5.79</v>
      </c>
      <c r="Q30" s="2"/>
      <c r="R30" s="6">
        <v>3.0</v>
      </c>
      <c r="S30" s="6">
        <v>0.0</v>
      </c>
      <c r="T30" s="6">
        <v>2.0</v>
      </c>
      <c r="U30" s="6">
        <v>2.0</v>
      </c>
      <c r="V30" s="15"/>
      <c r="W30" s="22">
        <f t="shared" ref="W30:AA30" si="68">SUM(R30*1.2)</f>
        <v>3.6</v>
      </c>
      <c r="X30" s="23">
        <f t="shared" si="68"/>
        <v>0</v>
      </c>
      <c r="Y30" s="23">
        <f t="shared" si="68"/>
        <v>2.4</v>
      </c>
      <c r="Z30" s="23">
        <f t="shared" si="68"/>
        <v>2.4</v>
      </c>
      <c r="AA30" s="23">
        <f t="shared" si="68"/>
        <v>0</v>
      </c>
      <c r="AB30" s="23">
        <f t="shared" si="10"/>
        <v>8.4</v>
      </c>
      <c r="AC30" s="23">
        <f t="shared" si="11"/>
        <v>3.36</v>
      </c>
      <c r="AD30" s="3"/>
      <c r="AE30" s="23">
        <f t="shared" si="12"/>
        <v>9.15</v>
      </c>
      <c r="AF30" s="2"/>
      <c r="AN30" s="9"/>
      <c r="AO30" s="9"/>
      <c r="AP30" s="9"/>
      <c r="AS30" s="2"/>
    </row>
    <row r="31">
      <c r="A31" s="5">
        <v>29.0</v>
      </c>
      <c r="B31" s="5" t="s">
        <v>71</v>
      </c>
      <c r="C31" s="5" t="s">
        <v>36</v>
      </c>
      <c r="D31" s="5" t="s">
        <v>6</v>
      </c>
      <c r="E31" s="6">
        <v>3.0</v>
      </c>
      <c r="F31" s="6">
        <v>2.0</v>
      </c>
      <c r="G31" s="6">
        <v>2.0</v>
      </c>
      <c r="H31" s="6">
        <v>2.0</v>
      </c>
      <c r="I31" s="6">
        <v>1.0</v>
      </c>
      <c r="J31" s="22">
        <f t="shared" si="3"/>
        <v>3.75</v>
      </c>
      <c r="K31" s="23">
        <f t="shared" ref="K31:L31" si="69">SUM(F31*1.15)</f>
        <v>2.3</v>
      </c>
      <c r="L31" s="23">
        <f t="shared" si="69"/>
        <v>2.3</v>
      </c>
      <c r="M31" s="23">
        <f t="shared" si="5"/>
        <v>2.4</v>
      </c>
      <c r="N31" s="23">
        <f t="shared" si="6"/>
        <v>1.25</v>
      </c>
      <c r="O31" s="23">
        <f t="shared" si="7"/>
        <v>12</v>
      </c>
      <c r="P31" s="23">
        <f t="shared" si="8"/>
        <v>7.2</v>
      </c>
      <c r="Q31" s="2"/>
      <c r="R31" s="6">
        <v>0.0</v>
      </c>
      <c r="S31" s="6">
        <v>0.0</v>
      </c>
      <c r="T31" s="6">
        <v>2.0</v>
      </c>
      <c r="U31" s="6">
        <v>2.0</v>
      </c>
      <c r="V31" s="15"/>
      <c r="W31" s="22">
        <f t="shared" ref="W31:AA31" si="70">SUM(R31*1.2)</f>
        <v>0</v>
      </c>
      <c r="X31" s="23">
        <f t="shared" si="70"/>
        <v>0</v>
      </c>
      <c r="Y31" s="23">
        <f t="shared" si="70"/>
        <v>2.4</v>
      </c>
      <c r="Z31" s="23">
        <f t="shared" si="70"/>
        <v>2.4</v>
      </c>
      <c r="AA31" s="23">
        <f t="shared" si="70"/>
        <v>0</v>
      </c>
      <c r="AB31" s="23">
        <f t="shared" si="10"/>
        <v>4.8</v>
      </c>
      <c r="AC31" s="23">
        <f t="shared" si="11"/>
        <v>1.92</v>
      </c>
      <c r="AD31" s="3"/>
      <c r="AE31" s="23">
        <f t="shared" si="12"/>
        <v>9.12</v>
      </c>
      <c r="AF31" s="2"/>
      <c r="AN31" s="9"/>
      <c r="AO31" s="9"/>
      <c r="AP31" s="9"/>
      <c r="AS31" s="2"/>
    </row>
    <row r="32">
      <c r="A32" s="5">
        <v>30.0</v>
      </c>
      <c r="B32" s="5" t="s">
        <v>72</v>
      </c>
      <c r="C32" s="5" t="s">
        <v>31</v>
      </c>
      <c r="D32" s="5" t="s">
        <v>32</v>
      </c>
      <c r="E32" s="6">
        <v>2.0</v>
      </c>
      <c r="F32" s="6">
        <v>3.0</v>
      </c>
      <c r="G32" s="6">
        <v>2.0</v>
      </c>
      <c r="H32" s="6">
        <v>3.0</v>
      </c>
      <c r="I32" s="6">
        <v>0.0</v>
      </c>
      <c r="J32" s="22">
        <f t="shared" si="3"/>
        <v>2.5</v>
      </c>
      <c r="K32" s="23">
        <f t="shared" ref="K32:L32" si="71">SUM(F32*1.15)</f>
        <v>3.45</v>
      </c>
      <c r="L32" s="23">
        <f t="shared" si="71"/>
        <v>2.3</v>
      </c>
      <c r="M32" s="23">
        <f t="shared" si="5"/>
        <v>3.6</v>
      </c>
      <c r="N32" s="23">
        <f t="shared" si="6"/>
        <v>0</v>
      </c>
      <c r="O32" s="23">
        <f t="shared" si="7"/>
        <v>11.85</v>
      </c>
      <c r="P32" s="23">
        <f t="shared" si="8"/>
        <v>7.11</v>
      </c>
      <c r="Q32" s="2"/>
      <c r="R32" s="6">
        <v>0.0</v>
      </c>
      <c r="S32" s="6">
        <v>2.0</v>
      </c>
      <c r="T32" s="6">
        <v>0.0</v>
      </c>
      <c r="U32" s="6">
        <v>2.0</v>
      </c>
      <c r="V32" s="15"/>
      <c r="W32" s="22">
        <f t="shared" ref="W32:AA32" si="72">SUM(R32*1.2)</f>
        <v>0</v>
      </c>
      <c r="X32" s="23">
        <f t="shared" si="72"/>
        <v>2.4</v>
      </c>
      <c r="Y32" s="23">
        <f t="shared" si="72"/>
        <v>0</v>
      </c>
      <c r="Z32" s="23">
        <f t="shared" si="72"/>
        <v>2.4</v>
      </c>
      <c r="AA32" s="23">
        <f t="shared" si="72"/>
        <v>0</v>
      </c>
      <c r="AB32" s="23">
        <f t="shared" si="10"/>
        <v>4.8</v>
      </c>
      <c r="AC32" s="23">
        <f t="shared" si="11"/>
        <v>1.92</v>
      </c>
      <c r="AD32" s="3"/>
      <c r="AE32" s="23">
        <f t="shared" si="12"/>
        <v>9.03</v>
      </c>
      <c r="AF32" s="2"/>
      <c r="AN32" s="9"/>
      <c r="AO32" s="9"/>
      <c r="AP32" s="9"/>
      <c r="AS32" s="2"/>
    </row>
    <row r="33">
      <c r="A33" s="5">
        <v>31.0</v>
      </c>
      <c r="B33" s="5" t="s">
        <v>73</v>
      </c>
      <c r="C33" s="5" t="s">
        <v>31</v>
      </c>
      <c r="D33" s="5" t="s">
        <v>6</v>
      </c>
      <c r="E33" s="6">
        <v>3.0</v>
      </c>
      <c r="F33" s="6">
        <v>1.0</v>
      </c>
      <c r="G33" s="6">
        <v>1.0</v>
      </c>
      <c r="H33" s="6">
        <v>2.0</v>
      </c>
      <c r="I33" s="6">
        <v>0.0</v>
      </c>
      <c r="J33" s="22">
        <f t="shared" si="3"/>
        <v>3.75</v>
      </c>
      <c r="K33" s="23">
        <f t="shared" ref="K33:L33" si="73">SUM(F33*1.15)</f>
        <v>1.15</v>
      </c>
      <c r="L33" s="23">
        <f t="shared" si="73"/>
        <v>1.15</v>
      </c>
      <c r="M33" s="23">
        <f t="shared" si="5"/>
        <v>2.4</v>
      </c>
      <c r="N33" s="23">
        <f t="shared" si="6"/>
        <v>0</v>
      </c>
      <c r="O33" s="23">
        <f t="shared" si="7"/>
        <v>8.45</v>
      </c>
      <c r="P33" s="23">
        <f t="shared" si="8"/>
        <v>5.07</v>
      </c>
      <c r="Q33" s="2"/>
      <c r="R33" s="6">
        <v>3.0</v>
      </c>
      <c r="S33" s="6">
        <v>1.0</v>
      </c>
      <c r="T33" s="6">
        <v>3.0</v>
      </c>
      <c r="U33" s="6">
        <v>1.0</v>
      </c>
      <c r="V33" s="15"/>
      <c r="W33" s="22">
        <f t="shared" ref="W33:AA33" si="74">SUM(R33*1.2)</f>
        <v>3.6</v>
      </c>
      <c r="X33" s="23">
        <f t="shared" si="74"/>
        <v>1.2</v>
      </c>
      <c r="Y33" s="23">
        <f t="shared" si="74"/>
        <v>3.6</v>
      </c>
      <c r="Z33" s="23">
        <f t="shared" si="74"/>
        <v>1.2</v>
      </c>
      <c r="AA33" s="23">
        <f t="shared" si="74"/>
        <v>0</v>
      </c>
      <c r="AB33" s="23">
        <f t="shared" si="10"/>
        <v>9.6</v>
      </c>
      <c r="AC33" s="23">
        <f t="shared" si="11"/>
        <v>3.84</v>
      </c>
      <c r="AD33" s="3"/>
      <c r="AE33" s="23">
        <f t="shared" si="12"/>
        <v>8.91</v>
      </c>
      <c r="AF33" s="2"/>
      <c r="AG33" s="5" t="s">
        <v>74</v>
      </c>
      <c r="AN33" s="9"/>
      <c r="AO33" s="9"/>
      <c r="AP33" s="9"/>
      <c r="AS33" s="2"/>
    </row>
    <row r="34">
      <c r="A34" s="5">
        <v>32.0</v>
      </c>
      <c r="B34" s="5" t="s">
        <v>75</v>
      </c>
      <c r="C34" s="5" t="s">
        <v>31</v>
      </c>
      <c r="D34" s="5" t="s">
        <v>32</v>
      </c>
      <c r="E34" s="6">
        <v>1.0</v>
      </c>
      <c r="F34" s="6">
        <v>0.0</v>
      </c>
      <c r="G34" s="6">
        <v>2.0</v>
      </c>
      <c r="H34" s="6">
        <v>2.0</v>
      </c>
      <c r="I34" s="6">
        <v>0.0</v>
      </c>
      <c r="J34" s="22">
        <f t="shared" si="3"/>
        <v>1.25</v>
      </c>
      <c r="K34" s="23">
        <f t="shared" ref="K34:L34" si="75">SUM(F34*1.15)</f>
        <v>0</v>
      </c>
      <c r="L34" s="23">
        <f t="shared" si="75"/>
        <v>2.3</v>
      </c>
      <c r="M34" s="23">
        <f t="shared" si="5"/>
        <v>2.4</v>
      </c>
      <c r="N34" s="23">
        <f t="shared" si="6"/>
        <v>0</v>
      </c>
      <c r="O34" s="23">
        <f t="shared" si="7"/>
        <v>5.95</v>
      </c>
      <c r="P34" s="23">
        <f t="shared" si="8"/>
        <v>3.57</v>
      </c>
      <c r="Q34" s="2"/>
      <c r="R34" s="6">
        <v>3.0</v>
      </c>
      <c r="S34" s="6">
        <v>2.0</v>
      </c>
      <c r="T34" s="6">
        <v>3.0</v>
      </c>
      <c r="U34" s="6">
        <v>3.0</v>
      </c>
      <c r="V34" s="15"/>
      <c r="W34" s="22">
        <f t="shared" ref="W34:AA34" si="76">SUM(R34*1.2)</f>
        <v>3.6</v>
      </c>
      <c r="X34" s="23">
        <f t="shared" si="76"/>
        <v>2.4</v>
      </c>
      <c r="Y34" s="23">
        <f t="shared" si="76"/>
        <v>3.6</v>
      </c>
      <c r="Z34" s="23">
        <f t="shared" si="76"/>
        <v>3.6</v>
      </c>
      <c r="AA34" s="23">
        <f t="shared" si="76"/>
        <v>0</v>
      </c>
      <c r="AB34" s="23">
        <f t="shared" si="10"/>
        <v>13.2</v>
      </c>
      <c r="AC34" s="23">
        <f t="shared" si="11"/>
        <v>5.28</v>
      </c>
      <c r="AD34" s="3"/>
      <c r="AE34" s="23">
        <f t="shared" si="12"/>
        <v>8.85</v>
      </c>
      <c r="AF34" s="2"/>
      <c r="AH34" s="13" t="s">
        <v>19</v>
      </c>
      <c r="AI34" s="14" t="s">
        <v>20</v>
      </c>
      <c r="AJ34" s="14" t="s">
        <v>21</v>
      </c>
      <c r="AK34" s="14" t="s">
        <v>22</v>
      </c>
      <c r="AL34" s="14" t="s">
        <v>23</v>
      </c>
      <c r="AN34" s="9"/>
      <c r="AO34" s="9"/>
      <c r="AP34" s="9"/>
      <c r="AS34" s="2"/>
    </row>
    <row r="35">
      <c r="A35" s="5">
        <v>34.0</v>
      </c>
      <c r="B35" s="5" t="s">
        <v>76</v>
      </c>
      <c r="C35" s="5" t="s">
        <v>31</v>
      </c>
      <c r="D35" s="5" t="s">
        <v>6</v>
      </c>
      <c r="E35" s="6">
        <v>3.0</v>
      </c>
      <c r="F35" s="6">
        <v>1.0</v>
      </c>
      <c r="G35" s="6">
        <v>1.0</v>
      </c>
      <c r="H35" s="6">
        <v>2.0</v>
      </c>
      <c r="I35" s="6">
        <v>1.0</v>
      </c>
      <c r="J35" s="22">
        <f t="shared" si="3"/>
        <v>3.75</v>
      </c>
      <c r="K35" s="23">
        <f t="shared" ref="K35:L35" si="77">SUM(F35*1.15)</f>
        <v>1.15</v>
      </c>
      <c r="L35" s="23">
        <f t="shared" si="77"/>
        <v>1.15</v>
      </c>
      <c r="M35" s="23">
        <f t="shared" si="5"/>
        <v>2.4</v>
      </c>
      <c r="N35" s="23">
        <f t="shared" si="6"/>
        <v>1.25</v>
      </c>
      <c r="O35" s="23">
        <f t="shared" si="7"/>
        <v>9.7</v>
      </c>
      <c r="P35" s="23">
        <f t="shared" si="8"/>
        <v>5.82</v>
      </c>
      <c r="Q35" s="2"/>
      <c r="R35" s="6">
        <v>0.0</v>
      </c>
      <c r="S35" s="6">
        <v>1.0</v>
      </c>
      <c r="T35" s="6">
        <v>3.0</v>
      </c>
      <c r="U35" s="6">
        <v>2.0</v>
      </c>
      <c r="V35" s="15"/>
      <c r="W35" s="22">
        <f t="shared" ref="W35:AA35" si="78">SUM(R35*1.2)</f>
        <v>0</v>
      </c>
      <c r="X35" s="23">
        <f t="shared" si="78"/>
        <v>1.2</v>
      </c>
      <c r="Y35" s="23">
        <f t="shared" si="78"/>
        <v>3.6</v>
      </c>
      <c r="Z35" s="23">
        <f t="shared" si="78"/>
        <v>2.4</v>
      </c>
      <c r="AA35" s="23">
        <f t="shared" si="78"/>
        <v>0</v>
      </c>
      <c r="AB35" s="23">
        <f t="shared" si="10"/>
        <v>7.2</v>
      </c>
      <c r="AC35" s="23">
        <f t="shared" si="11"/>
        <v>2.88</v>
      </c>
      <c r="AD35" s="3"/>
      <c r="AE35" s="23">
        <f t="shared" si="12"/>
        <v>8.7</v>
      </c>
      <c r="AF35" s="2"/>
      <c r="AH35" s="25">
        <v>0.0</v>
      </c>
      <c r="AI35" s="23">
        <f>COUNTIFS(T4:T104, "=0", D4:D104, "PT")</f>
        <v>12</v>
      </c>
      <c r="AJ35" s="23">
        <f>COUNTIFS(T4:T104, "=0", D4:D104, "SH")</f>
        <v>10</v>
      </c>
      <c r="AK35" s="23">
        <f>COUNTIFS(T4:T104, "=0", D4:D104, "LR")</f>
        <v>5</v>
      </c>
      <c r="AL35" s="23">
        <f>COUNTIFS(T4:T104, "=0", D4:D104, "W&amp;C")</f>
        <v>0</v>
      </c>
      <c r="AN35" s="9"/>
      <c r="AO35" s="9"/>
      <c r="AP35" s="9"/>
      <c r="AS35" s="2"/>
    </row>
    <row r="36">
      <c r="A36" s="5">
        <v>34.0</v>
      </c>
      <c r="B36" s="5" t="s">
        <v>77</v>
      </c>
      <c r="C36" s="5" t="s">
        <v>31</v>
      </c>
      <c r="D36" s="5" t="s">
        <v>6</v>
      </c>
      <c r="E36" s="6">
        <v>3.0</v>
      </c>
      <c r="F36" s="6">
        <v>1.0</v>
      </c>
      <c r="G36" s="6">
        <v>1.0</v>
      </c>
      <c r="H36" s="6">
        <v>2.0</v>
      </c>
      <c r="I36" s="6">
        <v>1.0</v>
      </c>
      <c r="J36" s="22">
        <f t="shared" si="3"/>
        <v>3.75</v>
      </c>
      <c r="K36" s="23">
        <f t="shared" ref="K36:L36" si="79">SUM(F36*1.15)</f>
        <v>1.15</v>
      </c>
      <c r="L36" s="23">
        <f t="shared" si="79"/>
        <v>1.15</v>
      </c>
      <c r="M36" s="23">
        <f t="shared" si="5"/>
        <v>2.4</v>
      </c>
      <c r="N36" s="23">
        <f t="shared" si="6"/>
        <v>1.25</v>
      </c>
      <c r="O36" s="23">
        <f t="shared" si="7"/>
        <v>9.7</v>
      </c>
      <c r="P36" s="23">
        <f t="shared" si="8"/>
        <v>5.82</v>
      </c>
      <c r="Q36" s="2"/>
      <c r="R36" s="6">
        <v>0.0</v>
      </c>
      <c r="S36" s="6">
        <v>1.0</v>
      </c>
      <c r="T36" s="6">
        <v>3.0</v>
      </c>
      <c r="U36" s="6">
        <v>2.0</v>
      </c>
      <c r="V36" s="15"/>
      <c r="W36" s="22">
        <f t="shared" ref="W36:AA36" si="80">SUM(R36*1.2)</f>
        <v>0</v>
      </c>
      <c r="X36" s="23">
        <f t="shared" si="80"/>
        <v>1.2</v>
      </c>
      <c r="Y36" s="23">
        <f t="shared" si="80"/>
        <v>3.6</v>
      </c>
      <c r="Z36" s="23">
        <f t="shared" si="80"/>
        <v>2.4</v>
      </c>
      <c r="AA36" s="23">
        <f t="shared" si="80"/>
        <v>0</v>
      </c>
      <c r="AB36" s="23">
        <f t="shared" si="10"/>
        <v>7.2</v>
      </c>
      <c r="AC36" s="23">
        <f t="shared" si="11"/>
        <v>2.88</v>
      </c>
      <c r="AD36" s="3"/>
      <c r="AE36" s="23">
        <f t="shared" si="12"/>
        <v>8.7</v>
      </c>
      <c r="AF36" s="2"/>
      <c r="AH36" s="25">
        <v>1.0</v>
      </c>
      <c r="AI36" s="23">
        <f>COUNTIFS(T4:T104, "=1", D4:D104, "PT")</f>
        <v>1</v>
      </c>
      <c r="AJ36" s="23">
        <f>COUNTIFS(T4:T104, "=1", D4:D104, "SH")</f>
        <v>4</v>
      </c>
      <c r="AK36" s="23">
        <f>COUNTIFS(T4:T104, "=1", D4:D104, "LR")</f>
        <v>1</v>
      </c>
      <c r="AL36" s="23">
        <f>COUNTIFS(T4:T104, "=1", D4:D104, "W&amp;C")</f>
        <v>1</v>
      </c>
      <c r="AN36" s="9"/>
      <c r="AO36" s="9"/>
      <c r="AP36" s="9"/>
      <c r="AS36" s="2"/>
    </row>
    <row r="37">
      <c r="A37" s="5">
        <v>34.0</v>
      </c>
      <c r="B37" s="5" t="s">
        <v>78</v>
      </c>
      <c r="C37" s="5" t="s">
        <v>31</v>
      </c>
      <c r="D37" s="5" t="s">
        <v>6</v>
      </c>
      <c r="E37" s="6">
        <v>3.0</v>
      </c>
      <c r="F37" s="6">
        <v>1.0</v>
      </c>
      <c r="G37" s="6">
        <v>1.0</v>
      </c>
      <c r="H37" s="6">
        <v>2.0</v>
      </c>
      <c r="I37" s="6">
        <v>1.0</v>
      </c>
      <c r="J37" s="22">
        <f t="shared" si="3"/>
        <v>3.75</v>
      </c>
      <c r="K37" s="23">
        <f t="shared" ref="K37:L37" si="81">SUM(F37*1.15)</f>
        <v>1.15</v>
      </c>
      <c r="L37" s="23">
        <f t="shared" si="81"/>
        <v>1.15</v>
      </c>
      <c r="M37" s="23">
        <f t="shared" si="5"/>
        <v>2.4</v>
      </c>
      <c r="N37" s="23">
        <f t="shared" si="6"/>
        <v>1.25</v>
      </c>
      <c r="O37" s="23">
        <f t="shared" si="7"/>
        <v>9.7</v>
      </c>
      <c r="P37" s="23">
        <f t="shared" si="8"/>
        <v>5.82</v>
      </c>
      <c r="Q37" s="2"/>
      <c r="R37" s="6">
        <v>0.0</v>
      </c>
      <c r="S37" s="6">
        <v>1.0</v>
      </c>
      <c r="T37" s="6">
        <v>3.0</v>
      </c>
      <c r="U37" s="6">
        <v>2.0</v>
      </c>
      <c r="V37" s="15"/>
      <c r="W37" s="22">
        <f t="shared" ref="W37:AA37" si="82">SUM(R37*1.2)</f>
        <v>0</v>
      </c>
      <c r="X37" s="23">
        <f t="shared" si="82"/>
        <v>1.2</v>
      </c>
      <c r="Y37" s="23">
        <f t="shared" si="82"/>
        <v>3.6</v>
      </c>
      <c r="Z37" s="23">
        <f t="shared" si="82"/>
        <v>2.4</v>
      </c>
      <c r="AA37" s="23">
        <f t="shared" si="82"/>
        <v>0</v>
      </c>
      <c r="AB37" s="23">
        <f t="shared" si="10"/>
        <v>7.2</v>
      </c>
      <c r="AC37" s="23">
        <f t="shared" si="11"/>
        <v>2.88</v>
      </c>
      <c r="AD37" s="3"/>
      <c r="AE37" s="23">
        <f t="shared" si="12"/>
        <v>8.7</v>
      </c>
      <c r="AF37" s="2"/>
      <c r="AH37" s="25">
        <v>2.0</v>
      </c>
      <c r="AI37" s="23">
        <f>COUNTIFS(T4:T104, "=2", D4:D104, "PT")</f>
        <v>25</v>
      </c>
      <c r="AJ37" s="23">
        <f>COUNTIFS(T4:T104, "=2", D4:D104, "SH")</f>
        <v>3</v>
      </c>
      <c r="AK37" s="23">
        <f>COUNTIFS(T4:T104, "=2", D4:D104, "LR")</f>
        <v>10</v>
      </c>
      <c r="AL37" s="23">
        <f>COUNTIFS(T4:T104, "=2", D4:D104, "W&amp;C")</f>
        <v>5</v>
      </c>
      <c r="AN37" s="9"/>
      <c r="AS37" s="2"/>
    </row>
    <row r="38">
      <c r="A38" s="5">
        <v>34.0</v>
      </c>
      <c r="B38" s="5" t="s">
        <v>79</v>
      </c>
      <c r="C38" s="5" t="s">
        <v>39</v>
      </c>
      <c r="D38" s="5" t="s">
        <v>6</v>
      </c>
      <c r="E38" s="6">
        <v>3.0</v>
      </c>
      <c r="F38" s="6">
        <v>2.0</v>
      </c>
      <c r="G38" s="6">
        <v>0.0</v>
      </c>
      <c r="H38" s="6">
        <v>2.0</v>
      </c>
      <c r="I38" s="6">
        <v>1.0</v>
      </c>
      <c r="J38" s="22">
        <f t="shared" si="3"/>
        <v>3.75</v>
      </c>
      <c r="K38" s="23">
        <f t="shared" ref="K38:L38" si="83">SUM(F38*1.15)</f>
        <v>2.3</v>
      </c>
      <c r="L38" s="23">
        <f t="shared" si="83"/>
        <v>0</v>
      </c>
      <c r="M38" s="23">
        <f t="shared" si="5"/>
        <v>2.4</v>
      </c>
      <c r="N38" s="23">
        <f t="shared" si="6"/>
        <v>1.25</v>
      </c>
      <c r="O38" s="23">
        <f t="shared" si="7"/>
        <v>9.7</v>
      </c>
      <c r="P38" s="23">
        <f t="shared" si="8"/>
        <v>5.82</v>
      </c>
      <c r="Q38" s="2"/>
      <c r="R38" s="6">
        <v>0.0</v>
      </c>
      <c r="S38" s="6">
        <v>2.0</v>
      </c>
      <c r="T38" s="6">
        <v>2.0</v>
      </c>
      <c r="U38" s="6">
        <v>2.0</v>
      </c>
      <c r="V38" s="15"/>
      <c r="W38" s="22">
        <f t="shared" ref="W38:AA38" si="84">SUM(R38*1.2)</f>
        <v>0</v>
      </c>
      <c r="X38" s="23">
        <f t="shared" si="84"/>
        <v>2.4</v>
      </c>
      <c r="Y38" s="23">
        <f t="shared" si="84"/>
        <v>2.4</v>
      </c>
      <c r="Z38" s="23">
        <f t="shared" si="84"/>
        <v>2.4</v>
      </c>
      <c r="AA38" s="23">
        <f t="shared" si="84"/>
        <v>0</v>
      </c>
      <c r="AB38" s="23">
        <f t="shared" si="10"/>
        <v>7.2</v>
      </c>
      <c r="AC38" s="23">
        <f t="shared" si="11"/>
        <v>2.88</v>
      </c>
      <c r="AD38" s="3"/>
      <c r="AE38" s="23">
        <f t="shared" si="12"/>
        <v>8.7</v>
      </c>
      <c r="AF38" s="2"/>
      <c r="AH38" s="25">
        <v>3.0</v>
      </c>
      <c r="AI38" s="23">
        <f>COUNTIFS(T4:T104, "=3", D4:D104, "PT")</f>
        <v>10</v>
      </c>
      <c r="AJ38" s="23">
        <f>COUNTIFS(T4:T104, "=3", D4:D104, "SH")</f>
        <v>5</v>
      </c>
      <c r="AK38" s="23">
        <f>COUNTIFS(T4:T104, "=3", D4:D104, "LR")</f>
        <v>7</v>
      </c>
      <c r="AL38" s="23">
        <f>COUNTIFS(T4:T104, "=3", D4:D104, "W&amp;C")</f>
        <v>2</v>
      </c>
      <c r="AS38" s="2"/>
    </row>
    <row r="39">
      <c r="A39" s="5">
        <v>38.0</v>
      </c>
      <c r="B39" s="5" t="s">
        <v>80</v>
      </c>
      <c r="C39" s="5" t="s">
        <v>31</v>
      </c>
      <c r="D39" s="5" t="s">
        <v>6</v>
      </c>
      <c r="E39" s="6">
        <v>3.0</v>
      </c>
      <c r="F39" s="6">
        <v>2.0</v>
      </c>
      <c r="G39" s="6">
        <v>1.0</v>
      </c>
      <c r="H39" s="6">
        <v>1.0</v>
      </c>
      <c r="I39" s="6">
        <v>1.0</v>
      </c>
      <c r="J39" s="22">
        <f t="shared" si="3"/>
        <v>3.75</v>
      </c>
      <c r="K39" s="23">
        <f t="shared" ref="K39:L39" si="85">SUM(F39*1.15)</f>
        <v>2.3</v>
      </c>
      <c r="L39" s="23">
        <f t="shared" si="85"/>
        <v>1.15</v>
      </c>
      <c r="M39" s="23">
        <f t="shared" si="5"/>
        <v>1.2</v>
      </c>
      <c r="N39" s="23">
        <f t="shared" si="6"/>
        <v>1.25</v>
      </c>
      <c r="O39" s="23">
        <f t="shared" si="7"/>
        <v>9.65</v>
      </c>
      <c r="P39" s="23">
        <f t="shared" si="8"/>
        <v>5.79</v>
      </c>
      <c r="Q39" s="2"/>
      <c r="R39" s="6">
        <v>0.0</v>
      </c>
      <c r="S39" s="6">
        <v>2.0</v>
      </c>
      <c r="T39" s="6">
        <v>2.0</v>
      </c>
      <c r="U39" s="6">
        <v>2.0</v>
      </c>
      <c r="V39" s="15"/>
      <c r="W39" s="22">
        <f t="shared" ref="W39:AA39" si="86">SUM(R39*1.2)</f>
        <v>0</v>
      </c>
      <c r="X39" s="23">
        <f t="shared" si="86"/>
        <v>2.4</v>
      </c>
      <c r="Y39" s="23">
        <f t="shared" si="86"/>
        <v>2.4</v>
      </c>
      <c r="Z39" s="23">
        <f t="shared" si="86"/>
        <v>2.4</v>
      </c>
      <c r="AA39" s="23">
        <f t="shared" si="86"/>
        <v>0</v>
      </c>
      <c r="AB39" s="23">
        <f t="shared" si="10"/>
        <v>7.2</v>
      </c>
      <c r="AC39" s="23">
        <f t="shared" si="11"/>
        <v>2.88</v>
      </c>
      <c r="AD39" s="3"/>
      <c r="AE39" s="23">
        <f t="shared" si="12"/>
        <v>8.67</v>
      </c>
      <c r="AF39" s="2"/>
      <c r="AS39" s="2"/>
    </row>
    <row r="40">
      <c r="A40" s="5">
        <v>38.0</v>
      </c>
      <c r="B40" s="5" t="s">
        <v>81</v>
      </c>
      <c r="C40" s="5" t="s">
        <v>31</v>
      </c>
      <c r="D40" s="5" t="s">
        <v>32</v>
      </c>
      <c r="E40" s="6">
        <v>2.0</v>
      </c>
      <c r="F40" s="6">
        <v>1.0</v>
      </c>
      <c r="G40" s="6">
        <v>1.0</v>
      </c>
      <c r="H40" s="6">
        <v>3.0</v>
      </c>
      <c r="I40" s="6">
        <v>1.0</v>
      </c>
      <c r="J40" s="22">
        <f t="shared" si="3"/>
        <v>2.5</v>
      </c>
      <c r="K40" s="23">
        <f t="shared" ref="K40:L40" si="87">SUM(F40*1.15)</f>
        <v>1.15</v>
      </c>
      <c r="L40" s="23">
        <f t="shared" si="87"/>
        <v>1.15</v>
      </c>
      <c r="M40" s="23">
        <f t="shared" si="5"/>
        <v>3.6</v>
      </c>
      <c r="N40" s="23">
        <f t="shared" si="6"/>
        <v>1.25</v>
      </c>
      <c r="O40" s="23">
        <f t="shared" si="7"/>
        <v>9.65</v>
      </c>
      <c r="P40" s="23">
        <f t="shared" si="8"/>
        <v>5.79</v>
      </c>
      <c r="Q40" s="2"/>
      <c r="R40" s="6">
        <v>0.0</v>
      </c>
      <c r="S40" s="6">
        <v>3.0</v>
      </c>
      <c r="T40" s="6">
        <v>0.0</v>
      </c>
      <c r="U40" s="6">
        <v>3.0</v>
      </c>
      <c r="V40" s="15"/>
      <c r="W40" s="22">
        <f t="shared" ref="W40:AA40" si="88">SUM(R40*1.2)</f>
        <v>0</v>
      </c>
      <c r="X40" s="23">
        <f t="shared" si="88"/>
        <v>3.6</v>
      </c>
      <c r="Y40" s="23">
        <f t="shared" si="88"/>
        <v>0</v>
      </c>
      <c r="Z40" s="23">
        <f t="shared" si="88"/>
        <v>3.6</v>
      </c>
      <c r="AA40" s="23">
        <f t="shared" si="88"/>
        <v>0</v>
      </c>
      <c r="AB40" s="23">
        <f t="shared" si="10"/>
        <v>7.2</v>
      </c>
      <c r="AC40" s="23">
        <f t="shared" si="11"/>
        <v>2.88</v>
      </c>
      <c r="AD40" s="3"/>
      <c r="AE40" s="23">
        <f t="shared" si="12"/>
        <v>8.67</v>
      </c>
      <c r="AF40" s="2"/>
      <c r="AG40" s="5" t="s">
        <v>82</v>
      </c>
      <c r="AS40" s="2"/>
    </row>
    <row r="41">
      <c r="A41" s="5">
        <v>40.0</v>
      </c>
      <c r="B41" s="5" t="s">
        <v>83</v>
      </c>
      <c r="C41" s="5" t="s">
        <v>31</v>
      </c>
      <c r="D41" s="5" t="s">
        <v>32</v>
      </c>
      <c r="E41" s="6">
        <v>1.0</v>
      </c>
      <c r="F41" s="6">
        <v>2.0</v>
      </c>
      <c r="G41" s="6">
        <v>1.0</v>
      </c>
      <c r="H41" s="6">
        <v>3.0</v>
      </c>
      <c r="I41" s="6">
        <v>1.0</v>
      </c>
      <c r="J41" s="22">
        <f t="shared" si="3"/>
        <v>1.25</v>
      </c>
      <c r="K41" s="23">
        <f t="shared" ref="K41:L41" si="89">SUM(F41*1.15)</f>
        <v>2.3</v>
      </c>
      <c r="L41" s="23">
        <f t="shared" si="89"/>
        <v>1.15</v>
      </c>
      <c r="M41" s="23">
        <f t="shared" si="5"/>
        <v>3.6</v>
      </c>
      <c r="N41" s="23">
        <f t="shared" si="6"/>
        <v>1.25</v>
      </c>
      <c r="O41" s="23">
        <f t="shared" si="7"/>
        <v>9.55</v>
      </c>
      <c r="P41" s="23">
        <f t="shared" si="8"/>
        <v>5.73</v>
      </c>
      <c r="Q41" s="2"/>
      <c r="R41" s="6">
        <v>0.0</v>
      </c>
      <c r="S41" s="6">
        <v>3.0</v>
      </c>
      <c r="T41" s="6">
        <v>0.0</v>
      </c>
      <c r="U41" s="6">
        <v>3.0</v>
      </c>
      <c r="V41" s="15"/>
      <c r="W41" s="22">
        <f t="shared" ref="W41:AA41" si="90">SUM(R41*1.2)</f>
        <v>0</v>
      </c>
      <c r="X41" s="23">
        <f t="shared" si="90"/>
        <v>3.6</v>
      </c>
      <c r="Y41" s="23">
        <f t="shared" si="90"/>
        <v>0</v>
      </c>
      <c r="Z41" s="23">
        <f t="shared" si="90"/>
        <v>3.6</v>
      </c>
      <c r="AA41" s="23">
        <f t="shared" si="90"/>
        <v>0</v>
      </c>
      <c r="AB41" s="23">
        <f t="shared" si="10"/>
        <v>7.2</v>
      </c>
      <c r="AC41" s="23">
        <f t="shared" si="11"/>
        <v>2.88</v>
      </c>
      <c r="AD41" s="3"/>
      <c r="AE41" s="23">
        <f t="shared" si="12"/>
        <v>8.61</v>
      </c>
      <c r="AF41" s="2"/>
      <c r="AH41" s="13" t="s">
        <v>19</v>
      </c>
      <c r="AI41" s="14" t="s">
        <v>20</v>
      </c>
      <c r="AJ41" s="14" t="s">
        <v>21</v>
      </c>
      <c r="AK41" s="14" t="s">
        <v>22</v>
      </c>
      <c r="AL41" s="14" t="s">
        <v>23</v>
      </c>
      <c r="AS41" s="2"/>
    </row>
    <row r="42">
      <c r="A42" s="5">
        <v>41.0</v>
      </c>
      <c r="B42" s="5" t="s">
        <v>84</v>
      </c>
      <c r="C42" s="5" t="s">
        <v>31</v>
      </c>
      <c r="D42" s="5" t="s">
        <v>56</v>
      </c>
      <c r="E42" s="6">
        <v>1.0</v>
      </c>
      <c r="F42" s="6">
        <v>2.0</v>
      </c>
      <c r="G42" s="6">
        <v>3.0</v>
      </c>
      <c r="H42" s="6">
        <v>1.0</v>
      </c>
      <c r="I42" s="6">
        <v>1.0</v>
      </c>
      <c r="J42" s="22">
        <f t="shared" si="3"/>
        <v>1.25</v>
      </c>
      <c r="K42" s="23">
        <f t="shared" ref="K42:L42" si="91">SUM(F42*1.15)</f>
        <v>2.3</v>
      </c>
      <c r="L42" s="23">
        <f t="shared" si="91"/>
        <v>3.45</v>
      </c>
      <c r="M42" s="23">
        <f t="shared" si="5"/>
        <v>1.2</v>
      </c>
      <c r="N42" s="23">
        <f t="shared" si="6"/>
        <v>1.25</v>
      </c>
      <c r="O42" s="23">
        <f t="shared" si="7"/>
        <v>9.45</v>
      </c>
      <c r="P42" s="23">
        <f t="shared" si="8"/>
        <v>5.67</v>
      </c>
      <c r="Q42" s="2"/>
      <c r="R42" s="6">
        <v>0.0</v>
      </c>
      <c r="S42" s="6">
        <v>2.0</v>
      </c>
      <c r="T42" s="6">
        <v>2.0</v>
      </c>
      <c r="U42" s="6">
        <v>2.0</v>
      </c>
      <c r="V42" s="15"/>
      <c r="W42" s="22">
        <f t="shared" ref="W42:AA42" si="92">SUM(R42*1.2)</f>
        <v>0</v>
      </c>
      <c r="X42" s="23">
        <f t="shared" si="92"/>
        <v>2.4</v>
      </c>
      <c r="Y42" s="23">
        <f t="shared" si="92"/>
        <v>2.4</v>
      </c>
      <c r="Z42" s="23">
        <f t="shared" si="92"/>
        <v>2.4</v>
      </c>
      <c r="AA42" s="23">
        <f t="shared" si="92"/>
        <v>0</v>
      </c>
      <c r="AB42" s="23">
        <f t="shared" si="10"/>
        <v>7.2</v>
      </c>
      <c r="AC42" s="23">
        <f t="shared" si="11"/>
        <v>2.88</v>
      </c>
      <c r="AD42" s="3"/>
      <c r="AE42" s="23">
        <f t="shared" si="12"/>
        <v>8.55</v>
      </c>
      <c r="AF42" s="2"/>
      <c r="AH42" s="25">
        <v>0.0</v>
      </c>
      <c r="AI42" s="23">
        <f>COUNTIFS(U4:U104, "=0", D4:D104, "PT")</f>
        <v>0</v>
      </c>
      <c r="AJ42" s="23">
        <f>COUNTIFS(U4:U104, "=0", D4:D104, "SH")</f>
        <v>2</v>
      </c>
      <c r="AK42" s="23">
        <f>COUNTIFS(U4:U104, "=0", D4:D104, "LR")</f>
        <v>1</v>
      </c>
      <c r="AL42" s="23">
        <f>COUNTIFS(U4:U104, "=0", D4:D104, "W&amp;C")</f>
        <v>0</v>
      </c>
      <c r="AS42" s="2"/>
    </row>
    <row r="43">
      <c r="A43" s="5">
        <v>42.0</v>
      </c>
      <c r="B43" s="5" t="s">
        <v>85</v>
      </c>
      <c r="C43" s="5" t="s">
        <v>31</v>
      </c>
      <c r="D43" s="5" t="s">
        <v>6</v>
      </c>
      <c r="E43" s="6">
        <v>2.0</v>
      </c>
      <c r="F43" s="6">
        <v>1.0</v>
      </c>
      <c r="G43" s="6">
        <v>1.0</v>
      </c>
      <c r="H43" s="6">
        <v>2.0</v>
      </c>
      <c r="I43" s="6">
        <v>1.0</v>
      </c>
      <c r="J43" s="22">
        <f t="shared" si="3"/>
        <v>2.5</v>
      </c>
      <c r="K43" s="23">
        <f t="shared" ref="K43:L43" si="93">SUM(F43*1.15)</f>
        <v>1.15</v>
      </c>
      <c r="L43" s="23">
        <f t="shared" si="93"/>
        <v>1.15</v>
      </c>
      <c r="M43" s="23">
        <f t="shared" si="5"/>
        <v>2.4</v>
      </c>
      <c r="N43" s="23">
        <f t="shared" si="6"/>
        <v>1.25</v>
      </c>
      <c r="O43" s="23">
        <f t="shared" si="7"/>
        <v>8.45</v>
      </c>
      <c r="P43" s="23">
        <f t="shared" si="8"/>
        <v>5.07</v>
      </c>
      <c r="Q43" s="2"/>
      <c r="R43" s="6">
        <v>3.0</v>
      </c>
      <c r="S43" s="6">
        <v>1.0</v>
      </c>
      <c r="T43" s="6">
        <v>2.0</v>
      </c>
      <c r="U43" s="6">
        <v>1.0</v>
      </c>
      <c r="V43" s="15"/>
      <c r="W43" s="22">
        <f t="shared" ref="W43:AA43" si="94">SUM(R43*1.2)</f>
        <v>3.6</v>
      </c>
      <c r="X43" s="23">
        <f t="shared" si="94"/>
        <v>1.2</v>
      </c>
      <c r="Y43" s="23">
        <f t="shared" si="94"/>
        <v>2.4</v>
      </c>
      <c r="Z43" s="23">
        <f t="shared" si="94"/>
        <v>1.2</v>
      </c>
      <c r="AA43" s="23">
        <f t="shared" si="94"/>
        <v>0</v>
      </c>
      <c r="AB43" s="23">
        <f t="shared" si="10"/>
        <v>8.4</v>
      </c>
      <c r="AC43" s="23">
        <f t="shared" si="11"/>
        <v>3.36</v>
      </c>
      <c r="AD43" s="3"/>
      <c r="AE43" s="23">
        <f t="shared" si="12"/>
        <v>8.43</v>
      </c>
      <c r="AF43" s="2"/>
      <c r="AH43" s="25">
        <v>1.0</v>
      </c>
      <c r="AI43" s="23">
        <f>COUNTIFS(U4:U104, "=1", D4:D104, "PT")</f>
        <v>17</v>
      </c>
      <c r="AJ43" s="23">
        <f>COUNTIFS(U4:U104, "=1", D4:D104, "SH")</f>
        <v>12</v>
      </c>
      <c r="AK43" s="23">
        <f>COUNTIFS(U4:U104, "=1", D4:D104, "LR")</f>
        <v>2</v>
      </c>
      <c r="AL43" s="23">
        <f>COUNTIFS(U4:U104, "=1", D4:D104, "W&amp;C")</f>
        <v>1</v>
      </c>
      <c r="AS43" s="2"/>
    </row>
    <row r="44">
      <c r="A44" s="5">
        <v>42.0</v>
      </c>
      <c r="B44" s="5" t="s">
        <v>86</v>
      </c>
      <c r="C44" s="5" t="s">
        <v>31</v>
      </c>
      <c r="D44" s="5" t="s">
        <v>6</v>
      </c>
      <c r="E44" s="6">
        <v>3.0</v>
      </c>
      <c r="F44" s="6">
        <v>1.0</v>
      </c>
      <c r="G44" s="6">
        <v>2.0</v>
      </c>
      <c r="H44" s="6">
        <v>2.0</v>
      </c>
      <c r="I44" s="6">
        <v>1.0</v>
      </c>
      <c r="J44" s="22">
        <f t="shared" si="3"/>
        <v>3.75</v>
      </c>
      <c r="K44" s="23">
        <f t="shared" ref="K44:L44" si="95">SUM(F44*1.15)</f>
        <v>1.15</v>
      </c>
      <c r="L44" s="23">
        <f t="shared" si="95"/>
        <v>2.3</v>
      </c>
      <c r="M44" s="23">
        <f t="shared" si="5"/>
        <v>2.4</v>
      </c>
      <c r="N44" s="23">
        <f t="shared" si="6"/>
        <v>1.25</v>
      </c>
      <c r="O44" s="23">
        <f t="shared" si="7"/>
        <v>10.85</v>
      </c>
      <c r="P44" s="23">
        <f t="shared" si="8"/>
        <v>6.51</v>
      </c>
      <c r="Q44" s="2"/>
      <c r="R44" s="6">
        <v>0.0</v>
      </c>
      <c r="S44" s="6">
        <v>0.0</v>
      </c>
      <c r="T44" s="6">
        <v>2.0</v>
      </c>
      <c r="U44" s="6">
        <v>2.0</v>
      </c>
      <c r="V44" s="15"/>
      <c r="W44" s="22">
        <f t="shared" ref="W44:AA44" si="96">SUM(R44*1.2)</f>
        <v>0</v>
      </c>
      <c r="X44" s="23">
        <f t="shared" si="96"/>
        <v>0</v>
      </c>
      <c r="Y44" s="23">
        <f t="shared" si="96"/>
        <v>2.4</v>
      </c>
      <c r="Z44" s="23">
        <f t="shared" si="96"/>
        <v>2.4</v>
      </c>
      <c r="AA44" s="23">
        <f t="shared" si="96"/>
        <v>0</v>
      </c>
      <c r="AB44" s="23">
        <f t="shared" si="10"/>
        <v>4.8</v>
      </c>
      <c r="AC44" s="23">
        <f t="shared" si="11"/>
        <v>1.92</v>
      </c>
      <c r="AD44" s="3"/>
      <c r="AE44" s="23">
        <f t="shared" si="12"/>
        <v>8.43</v>
      </c>
      <c r="AF44" s="2"/>
      <c r="AH44" s="25">
        <v>2.0</v>
      </c>
      <c r="AI44" s="23">
        <f>COUNTIFS(U4:U104, "=2", D4:D104, "PT")</f>
        <v>21</v>
      </c>
      <c r="AJ44" s="23">
        <f>COUNTIFS(U4:U104, "=2", D4:D104, "SH")</f>
        <v>3</v>
      </c>
      <c r="AK44" s="23">
        <f>COUNTIFS(U4:U104, "=2", D4:D104, "LR")</f>
        <v>8</v>
      </c>
      <c r="AL44" s="23">
        <f>COUNTIFS(U4:U104, "=2", D4:D104, "W&amp;C")</f>
        <v>1</v>
      </c>
      <c r="AS44" s="2"/>
    </row>
    <row r="45">
      <c r="A45" s="5">
        <v>42.0</v>
      </c>
      <c r="B45" s="5" t="s">
        <v>87</v>
      </c>
      <c r="C45" s="5" t="s">
        <v>31</v>
      </c>
      <c r="D45" s="5" t="s">
        <v>32</v>
      </c>
      <c r="E45" s="6">
        <v>2.0</v>
      </c>
      <c r="F45" s="6">
        <v>1.0</v>
      </c>
      <c r="G45" s="6">
        <v>2.0</v>
      </c>
      <c r="H45" s="6">
        <v>2.0</v>
      </c>
      <c r="I45" s="6">
        <v>2.0</v>
      </c>
      <c r="J45" s="22">
        <f t="shared" si="3"/>
        <v>2.5</v>
      </c>
      <c r="K45" s="23">
        <f t="shared" ref="K45:L45" si="97">SUM(F45*1.15)</f>
        <v>1.15</v>
      </c>
      <c r="L45" s="23">
        <f t="shared" si="97"/>
        <v>2.3</v>
      </c>
      <c r="M45" s="23">
        <f t="shared" si="5"/>
        <v>2.4</v>
      </c>
      <c r="N45" s="23">
        <f t="shared" si="6"/>
        <v>2.5</v>
      </c>
      <c r="O45" s="23">
        <f t="shared" si="7"/>
        <v>10.85</v>
      </c>
      <c r="P45" s="23">
        <f t="shared" si="8"/>
        <v>6.51</v>
      </c>
      <c r="Q45" s="2"/>
      <c r="R45" s="6">
        <v>0.0</v>
      </c>
      <c r="S45" s="6">
        <v>0.0</v>
      </c>
      <c r="T45" s="6">
        <v>2.0</v>
      </c>
      <c r="U45" s="6">
        <v>2.0</v>
      </c>
      <c r="V45" s="15"/>
      <c r="W45" s="22">
        <f t="shared" ref="W45:AA45" si="98">SUM(R45*1.2)</f>
        <v>0</v>
      </c>
      <c r="X45" s="23">
        <f t="shared" si="98"/>
        <v>0</v>
      </c>
      <c r="Y45" s="23">
        <f t="shared" si="98"/>
        <v>2.4</v>
      </c>
      <c r="Z45" s="23">
        <f t="shared" si="98"/>
        <v>2.4</v>
      </c>
      <c r="AA45" s="23">
        <f t="shared" si="98"/>
        <v>0</v>
      </c>
      <c r="AB45" s="23">
        <f t="shared" si="10"/>
        <v>4.8</v>
      </c>
      <c r="AC45" s="23">
        <f t="shared" si="11"/>
        <v>1.92</v>
      </c>
      <c r="AD45" s="3"/>
      <c r="AE45" s="23">
        <f t="shared" si="12"/>
        <v>8.43</v>
      </c>
      <c r="AF45" s="2"/>
      <c r="AH45" s="25">
        <v>3.0</v>
      </c>
      <c r="AI45" s="23">
        <f>COUNTIFS(U4:U104, "=3", D4:D104, "PT")</f>
        <v>10</v>
      </c>
      <c r="AJ45" s="23">
        <f>COUNTIFS(U4:U104, "=3", D4:D104, "SH")</f>
        <v>5</v>
      </c>
      <c r="AK45" s="23">
        <f>COUNTIFS(U4:U104, "=3", D4:D104, "LR")</f>
        <v>12</v>
      </c>
      <c r="AL45" s="23">
        <f>COUNTIFS(U4:U104, "=3", D4:D104, "W&amp;C")</f>
        <v>6</v>
      </c>
      <c r="AS45" s="2"/>
    </row>
    <row r="46">
      <c r="A46" s="5">
        <v>45.0</v>
      </c>
      <c r="B46" s="5" t="s">
        <v>88</v>
      </c>
      <c r="C46" s="5" t="s">
        <v>39</v>
      </c>
      <c r="D46" s="5" t="s">
        <v>6</v>
      </c>
      <c r="E46" s="6">
        <v>2.0</v>
      </c>
      <c r="F46" s="6">
        <v>2.0</v>
      </c>
      <c r="G46" s="6">
        <v>2.0</v>
      </c>
      <c r="H46" s="6">
        <v>2.0</v>
      </c>
      <c r="I46" s="6">
        <v>1.0</v>
      </c>
      <c r="J46" s="22">
        <f t="shared" si="3"/>
        <v>2.5</v>
      </c>
      <c r="K46" s="23">
        <f t="shared" ref="K46:L46" si="99">SUM(F46*1.15)</f>
        <v>2.3</v>
      </c>
      <c r="L46" s="23">
        <f t="shared" si="99"/>
        <v>2.3</v>
      </c>
      <c r="M46" s="23">
        <f t="shared" si="5"/>
        <v>2.4</v>
      </c>
      <c r="N46" s="23">
        <f t="shared" si="6"/>
        <v>1.25</v>
      </c>
      <c r="O46" s="23">
        <f t="shared" si="7"/>
        <v>10.75</v>
      </c>
      <c r="P46" s="23">
        <f t="shared" si="8"/>
        <v>6.45</v>
      </c>
      <c r="Q46" s="2"/>
      <c r="R46" s="6">
        <v>0.0</v>
      </c>
      <c r="S46" s="6">
        <v>1.0</v>
      </c>
      <c r="T46" s="6">
        <v>2.0</v>
      </c>
      <c r="U46" s="6">
        <v>1.0</v>
      </c>
      <c r="V46" s="15"/>
      <c r="W46" s="22">
        <f t="shared" ref="W46:AA46" si="100">SUM(R46*1.2)</f>
        <v>0</v>
      </c>
      <c r="X46" s="23">
        <f t="shared" si="100"/>
        <v>1.2</v>
      </c>
      <c r="Y46" s="23">
        <f t="shared" si="100"/>
        <v>2.4</v>
      </c>
      <c r="Z46" s="23">
        <f t="shared" si="100"/>
        <v>1.2</v>
      </c>
      <c r="AA46" s="23">
        <f t="shared" si="100"/>
        <v>0</v>
      </c>
      <c r="AB46" s="23">
        <f t="shared" si="10"/>
        <v>4.8</v>
      </c>
      <c r="AC46" s="23">
        <f t="shared" si="11"/>
        <v>1.92</v>
      </c>
      <c r="AD46" s="3"/>
      <c r="AE46" s="23">
        <f t="shared" si="12"/>
        <v>8.37</v>
      </c>
      <c r="AF46" s="2"/>
      <c r="AS46" s="2"/>
    </row>
    <row r="47">
      <c r="A47" s="5">
        <v>46.0</v>
      </c>
      <c r="B47" s="5" t="s">
        <v>89</v>
      </c>
      <c r="C47" s="5" t="s">
        <v>31</v>
      </c>
      <c r="D47" s="5" t="s">
        <v>6</v>
      </c>
      <c r="E47" s="6">
        <v>2.0</v>
      </c>
      <c r="F47" s="6">
        <v>1.0</v>
      </c>
      <c r="G47" s="6">
        <v>2.0</v>
      </c>
      <c r="H47" s="6">
        <v>2.0</v>
      </c>
      <c r="I47" s="6">
        <v>0.0</v>
      </c>
      <c r="J47" s="22">
        <f t="shared" si="3"/>
        <v>2.5</v>
      </c>
      <c r="K47" s="23">
        <f t="shared" ref="K47:L47" si="101">SUM(F47*1.15)</f>
        <v>1.15</v>
      </c>
      <c r="L47" s="23">
        <f t="shared" si="101"/>
        <v>2.3</v>
      </c>
      <c r="M47" s="23">
        <f t="shared" si="5"/>
        <v>2.4</v>
      </c>
      <c r="N47" s="23">
        <f t="shared" si="6"/>
        <v>0</v>
      </c>
      <c r="O47" s="23">
        <f t="shared" si="7"/>
        <v>8.35</v>
      </c>
      <c r="P47" s="23">
        <f t="shared" si="8"/>
        <v>5.01</v>
      </c>
      <c r="Q47" s="2"/>
      <c r="R47" s="6">
        <v>0.0</v>
      </c>
      <c r="S47" s="6">
        <v>2.0</v>
      </c>
      <c r="T47" s="6">
        <v>2.0</v>
      </c>
      <c r="U47" s="6">
        <v>3.0</v>
      </c>
      <c r="V47" s="15"/>
      <c r="W47" s="22">
        <f t="shared" ref="W47:AA47" si="102">SUM(R47*1.2)</f>
        <v>0</v>
      </c>
      <c r="X47" s="23">
        <f t="shared" si="102"/>
        <v>2.4</v>
      </c>
      <c r="Y47" s="23">
        <f t="shared" si="102"/>
        <v>2.4</v>
      </c>
      <c r="Z47" s="23">
        <f t="shared" si="102"/>
        <v>3.6</v>
      </c>
      <c r="AA47" s="23">
        <f t="shared" si="102"/>
        <v>0</v>
      </c>
      <c r="AB47" s="23">
        <f t="shared" si="10"/>
        <v>8.4</v>
      </c>
      <c r="AC47" s="23">
        <f t="shared" si="11"/>
        <v>3.36</v>
      </c>
      <c r="AD47" s="3"/>
      <c r="AE47" s="23">
        <f t="shared" si="12"/>
        <v>8.37</v>
      </c>
      <c r="AF47" s="2"/>
      <c r="AS47" s="2"/>
    </row>
    <row r="48">
      <c r="A48" s="5">
        <v>47.0</v>
      </c>
      <c r="B48" s="5" t="s">
        <v>90</v>
      </c>
      <c r="C48" s="5" t="s">
        <v>31</v>
      </c>
      <c r="D48" s="5" t="s">
        <v>32</v>
      </c>
      <c r="E48" s="6">
        <v>1.0</v>
      </c>
      <c r="F48" s="6">
        <v>1.0</v>
      </c>
      <c r="G48" s="6">
        <v>1.0</v>
      </c>
      <c r="H48" s="6">
        <v>2.0</v>
      </c>
      <c r="I48" s="6">
        <v>3.0</v>
      </c>
      <c r="J48" s="22">
        <f t="shared" si="3"/>
        <v>1.25</v>
      </c>
      <c r="K48" s="23">
        <f t="shared" ref="K48:L48" si="103">SUM(F48*1.15)</f>
        <v>1.15</v>
      </c>
      <c r="L48" s="23">
        <f t="shared" si="103"/>
        <v>1.15</v>
      </c>
      <c r="M48" s="23">
        <f t="shared" si="5"/>
        <v>2.4</v>
      </c>
      <c r="N48" s="23">
        <f t="shared" si="6"/>
        <v>3.75</v>
      </c>
      <c r="O48" s="23">
        <f t="shared" si="7"/>
        <v>9.7</v>
      </c>
      <c r="P48" s="23">
        <f t="shared" si="8"/>
        <v>5.82</v>
      </c>
      <c r="Q48" s="2"/>
      <c r="R48" s="6">
        <v>0.0</v>
      </c>
      <c r="S48" s="6">
        <v>3.0</v>
      </c>
      <c r="T48" s="6">
        <v>0.0</v>
      </c>
      <c r="U48" s="6">
        <v>2.0</v>
      </c>
      <c r="V48" s="15"/>
      <c r="W48" s="22">
        <f t="shared" ref="W48:AA48" si="104">SUM(R48*1.2)</f>
        <v>0</v>
      </c>
      <c r="X48" s="23">
        <f t="shared" si="104"/>
        <v>3.6</v>
      </c>
      <c r="Y48" s="23">
        <f t="shared" si="104"/>
        <v>0</v>
      </c>
      <c r="Z48" s="23">
        <f t="shared" si="104"/>
        <v>2.4</v>
      </c>
      <c r="AA48" s="23">
        <f t="shared" si="104"/>
        <v>0</v>
      </c>
      <c r="AB48" s="23">
        <f t="shared" si="10"/>
        <v>6</v>
      </c>
      <c r="AC48" s="23">
        <f t="shared" si="11"/>
        <v>2.4</v>
      </c>
      <c r="AD48" s="3"/>
      <c r="AE48" s="23">
        <f t="shared" si="12"/>
        <v>8.22</v>
      </c>
      <c r="AF48" s="2"/>
      <c r="AS48" s="2"/>
    </row>
    <row r="49">
      <c r="A49" s="5">
        <v>48.0</v>
      </c>
      <c r="B49" s="5" t="s">
        <v>91</v>
      </c>
      <c r="C49" s="5" t="s">
        <v>31</v>
      </c>
      <c r="D49" s="5" t="s">
        <v>6</v>
      </c>
      <c r="E49" s="6">
        <v>2.0</v>
      </c>
      <c r="F49" s="6">
        <v>2.0</v>
      </c>
      <c r="G49" s="6">
        <v>1.0</v>
      </c>
      <c r="H49" s="6">
        <v>1.0</v>
      </c>
      <c r="I49" s="6">
        <v>2.0</v>
      </c>
      <c r="J49" s="22">
        <f t="shared" si="3"/>
        <v>2.5</v>
      </c>
      <c r="K49" s="23">
        <f t="shared" ref="K49:L49" si="105">SUM(F49*1.15)</f>
        <v>2.3</v>
      </c>
      <c r="L49" s="23">
        <f t="shared" si="105"/>
        <v>1.15</v>
      </c>
      <c r="M49" s="23">
        <f t="shared" si="5"/>
        <v>1.2</v>
      </c>
      <c r="N49" s="23">
        <f t="shared" si="6"/>
        <v>2.5</v>
      </c>
      <c r="O49" s="23">
        <f t="shared" si="7"/>
        <v>9.65</v>
      </c>
      <c r="P49" s="23">
        <f t="shared" si="8"/>
        <v>5.79</v>
      </c>
      <c r="Q49" s="2"/>
      <c r="R49" s="6">
        <v>0.0</v>
      </c>
      <c r="S49" s="6">
        <v>2.0</v>
      </c>
      <c r="T49" s="6">
        <v>2.0</v>
      </c>
      <c r="U49" s="6">
        <v>1.0</v>
      </c>
      <c r="V49" s="15"/>
      <c r="W49" s="22">
        <f t="shared" ref="W49:AA49" si="106">SUM(R49*1.2)</f>
        <v>0</v>
      </c>
      <c r="X49" s="23">
        <f t="shared" si="106"/>
        <v>2.4</v>
      </c>
      <c r="Y49" s="23">
        <f t="shared" si="106"/>
        <v>2.4</v>
      </c>
      <c r="Z49" s="23">
        <f t="shared" si="106"/>
        <v>1.2</v>
      </c>
      <c r="AA49" s="23">
        <f t="shared" si="106"/>
        <v>0</v>
      </c>
      <c r="AB49" s="23">
        <f t="shared" si="10"/>
        <v>6</v>
      </c>
      <c r="AC49" s="23">
        <f t="shared" si="11"/>
        <v>2.4</v>
      </c>
      <c r="AD49" s="3"/>
      <c r="AE49" s="23">
        <f t="shared" si="12"/>
        <v>8.19</v>
      </c>
      <c r="AF49" s="2"/>
      <c r="AS49" s="2"/>
    </row>
    <row r="50">
      <c r="A50" s="5">
        <v>49.0</v>
      </c>
      <c r="B50" s="5" t="s">
        <v>92</v>
      </c>
      <c r="C50" s="5" t="s">
        <v>31</v>
      </c>
      <c r="D50" s="5" t="s">
        <v>32</v>
      </c>
      <c r="E50" s="6">
        <v>2.0</v>
      </c>
      <c r="F50" s="6">
        <v>2.0</v>
      </c>
      <c r="G50" s="6">
        <v>2.0</v>
      </c>
      <c r="H50" s="6">
        <v>2.0</v>
      </c>
      <c r="I50" s="6">
        <v>2.0</v>
      </c>
      <c r="J50" s="22">
        <f t="shared" si="3"/>
        <v>2.5</v>
      </c>
      <c r="K50" s="23">
        <f t="shared" ref="K50:L50" si="107">SUM(F50*1.15)</f>
        <v>2.3</v>
      </c>
      <c r="L50" s="23">
        <f t="shared" si="107"/>
        <v>2.3</v>
      </c>
      <c r="M50" s="23">
        <f t="shared" si="5"/>
        <v>2.4</v>
      </c>
      <c r="N50" s="23">
        <f t="shared" si="6"/>
        <v>2.5</v>
      </c>
      <c r="O50" s="23">
        <f t="shared" si="7"/>
        <v>12</v>
      </c>
      <c r="P50" s="23">
        <f t="shared" si="8"/>
        <v>7.2</v>
      </c>
      <c r="Q50" s="2"/>
      <c r="R50" s="6">
        <v>0.0</v>
      </c>
      <c r="S50" s="6">
        <v>0.0</v>
      </c>
      <c r="T50" s="6">
        <v>1.0</v>
      </c>
      <c r="U50" s="6">
        <v>1.0</v>
      </c>
      <c r="V50" s="15"/>
      <c r="W50" s="22">
        <f t="shared" ref="W50:AA50" si="108">SUM(R50*1.2)</f>
        <v>0</v>
      </c>
      <c r="X50" s="23">
        <f t="shared" si="108"/>
        <v>0</v>
      </c>
      <c r="Y50" s="23">
        <f t="shared" si="108"/>
        <v>1.2</v>
      </c>
      <c r="Z50" s="23">
        <f t="shared" si="108"/>
        <v>1.2</v>
      </c>
      <c r="AA50" s="23">
        <f t="shared" si="108"/>
        <v>0</v>
      </c>
      <c r="AB50" s="23">
        <f t="shared" si="10"/>
        <v>2.4</v>
      </c>
      <c r="AC50" s="23">
        <f t="shared" si="11"/>
        <v>0.96</v>
      </c>
      <c r="AD50" s="3"/>
      <c r="AE50" s="23">
        <f t="shared" si="12"/>
        <v>8.16</v>
      </c>
      <c r="AF50" s="2"/>
      <c r="AS50" s="2"/>
    </row>
    <row r="51">
      <c r="A51" s="5">
        <v>50.0</v>
      </c>
      <c r="B51" s="5" t="s">
        <v>93</v>
      </c>
      <c r="C51" s="5" t="s">
        <v>36</v>
      </c>
      <c r="D51" s="5" t="s">
        <v>37</v>
      </c>
      <c r="E51" s="6">
        <v>2.0</v>
      </c>
      <c r="F51" s="6">
        <v>2.0</v>
      </c>
      <c r="G51" s="6">
        <v>2.0</v>
      </c>
      <c r="H51" s="6">
        <v>2.0</v>
      </c>
      <c r="I51" s="6">
        <v>0.0</v>
      </c>
      <c r="J51" s="22">
        <f t="shared" si="3"/>
        <v>2.5</v>
      </c>
      <c r="K51" s="23">
        <f t="shared" ref="K51:L51" si="109">SUM(F51*1.15)</f>
        <v>2.3</v>
      </c>
      <c r="L51" s="23">
        <f t="shared" si="109"/>
        <v>2.3</v>
      </c>
      <c r="M51" s="23">
        <f t="shared" si="5"/>
        <v>2.4</v>
      </c>
      <c r="N51" s="23">
        <f t="shared" si="6"/>
        <v>0</v>
      </c>
      <c r="O51" s="23">
        <f t="shared" si="7"/>
        <v>9.5</v>
      </c>
      <c r="P51" s="23">
        <f t="shared" si="8"/>
        <v>5.7</v>
      </c>
      <c r="Q51" s="2"/>
      <c r="R51" s="6">
        <v>3.0</v>
      </c>
      <c r="S51" s="6">
        <v>0.0</v>
      </c>
      <c r="T51" s="6">
        <v>1.0</v>
      </c>
      <c r="U51" s="6">
        <v>1.0</v>
      </c>
      <c r="V51" s="15"/>
      <c r="W51" s="22">
        <f t="shared" ref="W51:AA51" si="110">SUM(R51*1.2)</f>
        <v>3.6</v>
      </c>
      <c r="X51" s="23">
        <f t="shared" si="110"/>
        <v>0</v>
      </c>
      <c r="Y51" s="23">
        <f t="shared" si="110"/>
        <v>1.2</v>
      </c>
      <c r="Z51" s="23">
        <f t="shared" si="110"/>
        <v>1.2</v>
      </c>
      <c r="AA51" s="23">
        <f t="shared" si="110"/>
        <v>0</v>
      </c>
      <c r="AB51" s="23">
        <f t="shared" si="10"/>
        <v>6</v>
      </c>
      <c r="AC51" s="23">
        <f t="shared" si="11"/>
        <v>2.4</v>
      </c>
      <c r="AD51" s="3"/>
      <c r="AE51" s="23">
        <f t="shared" si="12"/>
        <v>8.1</v>
      </c>
      <c r="AF51" s="2"/>
      <c r="AS51" s="2"/>
    </row>
    <row r="52">
      <c r="A52" s="5">
        <v>52.0</v>
      </c>
      <c r="B52" s="5" t="s">
        <v>94</v>
      </c>
      <c r="C52" s="5" t="s">
        <v>31</v>
      </c>
      <c r="D52" s="5" t="s">
        <v>56</v>
      </c>
      <c r="E52" s="6">
        <v>0.0</v>
      </c>
      <c r="F52" s="6">
        <v>1.0</v>
      </c>
      <c r="G52" s="6">
        <v>2.0</v>
      </c>
      <c r="H52" s="6">
        <v>1.0</v>
      </c>
      <c r="I52" s="6">
        <v>1.0</v>
      </c>
      <c r="J52" s="22">
        <f t="shared" si="3"/>
        <v>0</v>
      </c>
      <c r="K52" s="23">
        <f t="shared" ref="K52:L52" si="111">SUM(F52*1.15)</f>
        <v>1.15</v>
      </c>
      <c r="L52" s="23">
        <f t="shared" si="111"/>
        <v>2.3</v>
      </c>
      <c r="M52" s="23">
        <f t="shared" si="5"/>
        <v>1.2</v>
      </c>
      <c r="N52" s="23">
        <f t="shared" si="6"/>
        <v>1.25</v>
      </c>
      <c r="O52" s="23">
        <f t="shared" si="7"/>
        <v>5.9</v>
      </c>
      <c r="P52" s="23">
        <f t="shared" si="8"/>
        <v>3.54</v>
      </c>
      <c r="Q52" s="2"/>
      <c r="R52" s="6">
        <v>3.0</v>
      </c>
      <c r="S52" s="6">
        <v>1.0</v>
      </c>
      <c r="T52" s="6">
        <v>2.0</v>
      </c>
      <c r="U52" s="6">
        <v>3.0</v>
      </c>
      <c r="V52" s="15"/>
      <c r="W52" s="22">
        <f t="shared" ref="W52:AA52" si="112">SUM(R52*1.2)</f>
        <v>3.6</v>
      </c>
      <c r="X52" s="23">
        <f t="shared" si="112"/>
        <v>1.2</v>
      </c>
      <c r="Y52" s="23">
        <f t="shared" si="112"/>
        <v>2.4</v>
      </c>
      <c r="Z52" s="23">
        <f t="shared" si="112"/>
        <v>3.6</v>
      </c>
      <c r="AA52" s="23">
        <f t="shared" si="112"/>
        <v>0</v>
      </c>
      <c r="AB52" s="23">
        <f t="shared" si="10"/>
        <v>10.8</v>
      </c>
      <c r="AC52" s="23">
        <f t="shared" si="11"/>
        <v>4.32</v>
      </c>
      <c r="AD52" s="3"/>
      <c r="AE52" s="23">
        <f t="shared" si="12"/>
        <v>7.86</v>
      </c>
      <c r="AF52" s="2"/>
      <c r="AS52" s="2"/>
    </row>
    <row r="53">
      <c r="A53" s="5">
        <v>53.0</v>
      </c>
      <c r="B53" s="5" t="s">
        <v>95</v>
      </c>
      <c r="C53" s="5" t="s">
        <v>36</v>
      </c>
      <c r="D53" s="5" t="s">
        <v>37</v>
      </c>
      <c r="E53" s="6">
        <v>3.0</v>
      </c>
      <c r="F53" s="6">
        <v>2.0</v>
      </c>
      <c r="G53" s="6">
        <v>2.0</v>
      </c>
      <c r="H53" s="6">
        <v>1.0</v>
      </c>
      <c r="I53" s="6">
        <v>2.0</v>
      </c>
      <c r="J53" s="22">
        <f t="shared" si="3"/>
        <v>3.75</v>
      </c>
      <c r="K53" s="23">
        <f t="shared" ref="K53:L53" si="113">SUM(F53*1.15)</f>
        <v>2.3</v>
      </c>
      <c r="L53" s="23">
        <f t="shared" si="113"/>
        <v>2.3</v>
      </c>
      <c r="M53" s="23">
        <f t="shared" si="5"/>
        <v>1.2</v>
      </c>
      <c r="N53" s="23">
        <f t="shared" si="6"/>
        <v>2.5</v>
      </c>
      <c r="O53" s="23">
        <f t="shared" si="7"/>
        <v>12.05</v>
      </c>
      <c r="P53" s="23">
        <f t="shared" si="8"/>
        <v>7.23</v>
      </c>
      <c r="Q53" s="2"/>
      <c r="R53" s="6">
        <v>0.0</v>
      </c>
      <c r="S53" s="6">
        <v>0.0</v>
      </c>
      <c r="T53" s="6">
        <v>0.0</v>
      </c>
      <c r="U53" s="6">
        <v>1.0</v>
      </c>
      <c r="V53" s="15"/>
      <c r="W53" s="22">
        <f t="shared" ref="W53:AA53" si="114">SUM(R53*1.2)</f>
        <v>0</v>
      </c>
      <c r="X53" s="23">
        <f t="shared" si="114"/>
        <v>0</v>
      </c>
      <c r="Y53" s="23">
        <f t="shared" si="114"/>
        <v>0</v>
      </c>
      <c r="Z53" s="23">
        <f t="shared" si="114"/>
        <v>1.2</v>
      </c>
      <c r="AA53" s="23">
        <f t="shared" si="114"/>
        <v>0</v>
      </c>
      <c r="AB53" s="23">
        <f t="shared" si="10"/>
        <v>1.2</v>
      </c>
      <c r="AC53" s="23">
        <f t="shared" si="11"/>
        <v>0.48</v>
      </c>
      <c r="AD53" s="3"/>
      <c r="AE53" s="23">
        <f t="shared" si="12"/>
        <v>7.71</v>
      </c>
      <c r="AF53" s="2"/>
      <c r="AS53" s="2"/>
    </row>
    <row r="54">
      <c r="A54" s="5">
        <v>55.0</v>
      </c>
      <c r="B54" s="5" t="s">
        <v>96</v>
      </c>
      <c r="C54" s="5" t="s">
        <v>31</v>
      </c>
      <c r="D54" s="5" t="s">
        <v>32</v>
      </c>
      <c r="E54" s="6">
        <v>1.0</v>
      </c>
      <c r="F54" s="6">
        <v>1.0</v>
      </c>
      <c r="G54" s="6">
        <v>2.0</v>
      </c>
      <c r="H54" s="6">
        <v>0.0</v>
      </c>
      <c r="I54" s="6">
        <v>0.0</v>
      </c>
      <c r="J54" s="22">
        <f t="shared" si="3"/>
        <v>1.25</v>
      </c>
      <c r="K54" s="23">
        <f t="shared" ref="K54:L54" si="115">SUM(F54*1.15)</f>
        <v>1.15</v>
      </c>
      <c r="L54" s="23">
        <f t="shared" si="115"/>
        <v>2.3</v>
      </c>
      <c r="M54" s="23">
        <f t="shared" si="5"/>
        <v>0</v>
      </c>
      <c r="N54" s="23">
        <f t="shared" si="6"/>
        <v>0</v>
      </c>
      <c r="O54" s="23">
        <f t="shared" si="7"/>
        <v>4.7</v>
      </c>
      <c r="P54" s="23">
        <f t="shared" si="8"/>
        <v>2.82</v>
      </c>
      <c r="Q54" s="2"/>
      <c r="R54" s="6">
        <v>3.0</v>
      </c>
      <c r="S54" s="6">
        <v>3.0</v>
      </c>
      <c r="T54" s="6">
        <v>2.0</v>
      </c>
      <c r="U54" s="6">
        <v>2.0</v>
      </c>
      <c r="V54" s="15"/>
      <c r="W54" s="22">
        <f t="shared" ref="W54:AA54" si="116">SUM(R54*1.2)</f>
        <v>3.6</v>
      </c>
      <c r="X54" s="23">
        <f t="shared" si="116"/>
        <v>3.6</v>
      </c>
      <c r="Y54" s="23">
        <f t="shared" si="116"/>
        <v>2.4</v>
      </c>
      <c r="Z54" s="23">
        <f t="shared" si="116"/>
        <v>2.4</v>
      </c>
      <c r="AA54" s="23">
        <f t="shared" si="116"/>
        <v>0</v>
      </c>
      <c r="AB54" s="23">
        <f t="shared" si="10"/>
        <v>12</v>
      </c>
      <c r="AC54" s="23">
        <f t="shared" si="11"/>
        <v>4.8</v>
      </c>
      <c r="AD54" s="3"/>
      <c r="AE54" s="23">
        <f t="shared" si="12"/>
        <v>7.62</v>
      </c>
      <c r="AF54" s="2"/>
      <c r="AS54" s="2"/>
    </row>
    <row r="55">
      <c r="A55" s="5">
        <v>56.0</v>
      </c>
      <c r="B55" s="5" t="s">
        <v>97</v>
      </c>
      <c r="C55" s="5" t="s">
        <v>31</v>
      </c>
      <c r="D55" s="5" t="s">
        <v>56</v>
      </c>
      <c r="E55" s="6">
        <v>0.0</v>
      </c>
      <c r="F55" s="6">
        <v>2.0</v>
      </c>
      <c r="G55" s="6">
        <v>3.0</v>
      </c>
      <c r="H55" s="6">
        <v>1.0</v>
      </c>
      <c r="I55" s="6">
        <v>0.0</v>
      </c>
      <c r="J55" s="22">
        <f t="shared" si="3"/>
        <v>0</v>
      </c>
      <c r="K55" s="23">
        <f t="shared" ref="K55:L55" si="117">SUM(F55*1.15)</f>
        <v>2.3</v>
      </c>
      <c r="L55" s="23">
        <f t="shared" si="117"/>
        <v>3.45</v>
      </c>
      <c r="M55" s="23">
        <f t="shared" si="5"/>
        <v>1.2</v>
      </c>
      <c r="N55" s="23">
        <f t="shared" si="6"/>
        <v>0</v>
      </c>
      <c r="O55" s="23">
        <f t="shared" si="7"/>
        <v>6.95</v>
      </c>
      <c r="P55" s="23">
        <f t="shared" si="8"/>
        <v>4.17</v>
      </c>
      <c r="Q55" s="2"/>
      <c r="R55" s="6">
        <v>0.0</v>
      </c>
      <c r="S55" s="6">
        <v>2.0</v>
      </c>
      <c r="T55" s="6">
        <v>2.0</v>
      </c>
      <c r="U55" s="6">
        <v>3.0</v>
      </c>
      <c r="V55" s="15"/>
      <c r="W55" s="22">
        <f t="shared" ref="W55:AA55" si="118">SUM(R55*1.2)</f>
        <v>0</v>
      </c>
      <c r="X55" s="23">
        <f t="shared" si="118"/>
        <v>2.4</v>
      </c>
      <c r="Y55" s="23">
        <f t="shared" si="118"/>
        <v>2.4</v>
      </c>
      <c r="Z55" s="23">
        <f t="shared" si="118"/>
        <v>3.6</v>
      </c>
      <c r="AA55" s="23">
        <f t="shared" si="118"/>
        <v>0</v>
      </c>
      <c r="AB55" s="23">
        <f t="shared" si="10"/>
        <v>8.4</v>
      </c>
      <c r="AC55" s="23">
        <f t="shared" si="11"/>
        <v>3.36</v>
      </c>
      <c r="AD55" s="3"/>
      <c r="AE55" s="23">
        <f t="shared" si="12"/>
        <v>7.53</v>
      </c>
      <c r="AF55" s="2"/>
      <c r="AS55" s="2"/>
    </row>
    <row r="56">
      <c r="A56" s="5">
        <v>58.0</v>
      </c>
      <c r="B56" s="5" t="s">
        <v>98</v>
      </c>
      <c r="C56" s="5" t="s">
        <v>31</v>
      </c>
      <c r="D56" s="5" t="s">
        <v>32</v>
      </c>
      <c r="E56" s="6">
        <v>1.0</v>
      </c>
      <c r="F56" s="6">
        <v>1.0</v>
      </c>
      <c r="G56" s="6">
        <v>2.0</v>
      </c>
      <c r="H56" s="6">
        <v>1.0</v>
      </c>
      <c r="I56" s="6">
        <v>2.0</v>
      </c>
      <c r="J56" s="22">
        <f t="shared" si="3"/>
        <v>1.25</v>
      </c>
      <c r="K56" s="23">
        <f t="shared" ref="K56:L56" si="119">SUM(F56*1.15)</f>
        <v>1.15</v>
      </c>
      <c r="L56" s="23">
        <f t="shared" si="119"/>
        <v>2.3</v>
      </c>
      <c r="M56" s="23">
        <f t="shared" si="5"/>
        <v>1.2</v>
      </c>
      <c r="N56" s="23">
        <f t="shared" si="6"/>
        <v>2.5</v>
      </c>
      <c r="O56" s="23">
        <f t="shared" si="7"/>
        <v>8.4</v>
      </c>
      <c r="P56" s="23">
        <f t="shared" si="8"/>
        <v>5.04</v>
      </c>
      <c r="Q56" s="2"/>
      <c r="R56" s="6">
        <v>0.0</v>
      </c>
      <c r="S56" s="6">
        <v>1.0</v>
      </c>
      <c r="T56" s="6">
        <v>2.0</v>
      </c>
      <c r="U56" s="6">
        <v>2.0</v>
      </c>
      <c r="V56" s="15"/>
      <c r="W56" s="22">
        <f t="shared" ref="W56:AA56" si="120">SUM(R56*1.2)</f>
        <v>0</v>
      </c>
      <c r="X56" s="23">
        <f t="shared" si="120"/>
        <v>1.2</v>
      </c>
      <c r="Y56" s="23">
        <f t="shared" si="120"/>
        <v>2.4</v>
      </c>
      <c r="Z56" s="23">
        <f t="shared" si="120"/>
        <v>2.4</v>
      </c>
      <c r="AA56" s="23">
        <f t="shared" si="120"/>
        <v>0</v>
      </c>
      <c r="AB56" s="23">
        <f t="shared" si="10"/>
        <v>6</v>
      </c>
      <c r="AC56" s="23">
        <f t="shared" si="11"/>
        <v>2.4</v>
      </c>
      <c r="AD56" s="3"/>
      <c r="AE56" s="23">
        <f t="shared" si="12"/>
        <v>7.44</v>
      </c>
      <c r="AF56" s="2"/>
      <c r="AS56" s="2"/>
    </row>
    <row r="57">
      <c r="A57" s="5">
        <v>59.0</v>
      </c>
      <c r="B57" s="5" t="s">
        <v>99</v>
      </c>
      <c r="C57" s="5" t="s">
        <v>31</v>
      </c>
      <c r="D57" s="5" t="s">
        <v>32</v>
      </c>
      <c r="E57" s="6">
        <v>1.0</v>
      </c>
      <c r="F57" s="6">
        <v>0.0</v>
      </c>
      <c r="G57" s="6">
        <v>3.0</v>
      </c>
      <c r="H57" s="6">
        <v>1.0</v>
      </c>
      <c r="I57" s="6">
        <v>0.0</v>
      </c>
      <c r="J57" s="22">
        <f t="shared" si="3"/>
        <v>1.25</v>
      </c>
      <c r="K57" s="23">
        <f t="shared" ref="K57:L57" si="121">SUM(F57*1.15)</f>
        <v>0</v>
      </c>
      <c r="L57" s="23">
        <f t="shared" si="121"/>
        <v>3.45</v>
      </c>
      <c r="M57" s="23">
        <f t="shared" si="5"/>
        <v>1.2</v>
      </c>
      <c r="N57" s="23">
        <f t="shared" si="6"/>
        <v>0</v>
      </c>
      <c r="O57" s="23">
        <f t="shared" si="7"/>
        <v>5.9</v>
      </c>
      <c r="P57" s="23">
        <f t="shared" si="8"/>
        <v>3.54</v>
      </c>
      <c r="Q57" s="2"/>
      <c r="R57" s="6">
        <v>0.0</v>
      </c>
      <c r="S57" s="6">
        <v>2.0</v>
      </c>
      <c r="T57" s="6">
        <v>3.0</v>
      </c>
      <c r="U57" s="6">
        <v>3.0</v>
      </c>
      <c r="V57" s="15"/>
      <c r="W57" s="22">
        <f t="shared" ref="W57:AA57" si="122">SUM(R57*1.2)</f>
        <v>0</v>
      </c>
      <c r="X57" s="23">
        <f t="shared" si="122"/>
        <v>2.4</v>
      </c>
      <c r="Y57" s="23">
        <f t="shared" si="122"/>
        <v>3.6</v>
      </c>
      <c r="Z57" s="23">
        <f t="shared" si="122"/>
        <v>3.6</v>
      </c>
      <c r="AA57" s="23">
        <f t="shared" si="122"/>
        <v>0</v>
      </c>
      <c r="AB57" s="23">
        <f t="shared" si="10"/>
        <v>9.6</v>
      </c>
      <c r="AC57" s="23">
        <f t="shared" si="11"/>
        <v>3.84</v>
      </c>
      <c r="AD57" s="3"/>
      <c r="AE57" s="23">
        <f t="shared" si="12"/>
        <v>7.38</v>
      </c>
      <c r="AF57" s="2"/>
      <c r="AS57" s="2"/>
    </row>
    <row r="58">
      <c r="A58" s="5">
        <v>59.0</v>
      </c>
      <c r="B58" s="5" t="s">
        <v>100</v>
      </c>
      <c r="C58" s="5" t="s">
        <v>31</v>
      </c>
      <c r="D58" s="5" t="s">
        <v>32</v>
      </c>
      <c r="E58" s="6">
        <v>1.0</v>
      </c>
      <c r="F58" s="6">
        <v>0.0</v>
      </c>
      <c r="G58" s="6">
        <v>3.0</v>
      </c>
      <c r="H58" s="6">
        <v>1.0</v>
      </c>
      <c r="I58" s="6">
        <v>0.0</v>
      </c>
      <c r="J58" s="22">
        <f t="shared" si="3"/>
        <v>1.25</v>
      </c>
      <c r="K58" s="23">
        <f t="shared" ref="K58:L58" si="123">SUM(F58*1.15)</f>
        <v>0</v>
      </c>
      <c r="L58" s="23">
        <f t="shared" si="123"/>
        <v>3.45</v>
      </c>
      <c r="M58" s="23">
        <f t="shared" si="5"/>
        <v>1.2</v>
      </c>
      <c r="N58" s="23">
        <f t="shared" si="6"/>
        <v>0</v>
      </c>
      <c r="O58" s="23">
        <f t="shared" si="7"/>
        <v>5.9</v>
      </c>
      <c r="P58" s="23">
        <f t="shared" si="8"/>
        <v>3.54</v>
      </c>
      <c r="Q58" s="2"/>
      <c r="R58" s="6">
        <v>0.0</v>
      </c>
      <c r="S58" s="6">
        <v>2.0</v>
      </c>
      <c r="T58" s="6">
        <v>3.0</v>
      </c>
      <c r="U58" s="6">
        <v>3.0</v>
      </c>
      <c r="V58" s="15"/>
      <c r="W58" s="22">
        <f t="shared" ref="W58:AA58" si="124">SUM(R58*1.2)</f>
        <v>0</v>
      </c>
      <c r="X58" s="23">
        <f t="shared" si="124"/>
        <v>2.4</v>
      </c>
      <c r="Y58" s="23">
        <f t="shared" si="124"/>
        <v>3.6</v>
      </c>
      <c r="Z58" s="23">
        <f t="shared" si="124"/>
        <v>3.6</v>
      </c>
      <c r="AA58" s="23">
        <f t="shared" si="124"/>
        <v>0</v>
      </c>
      <c r="AB58" s="23">
        <f t="shared" si="10"/>
        <v>9.6</v>
      </c>
      <c r="AC58" s="23">
        <f t="shared" si="11"/>
        <v>3.84</v>
      </c>
      <c r="AD58" s="3"/>
      <c r="AE58" s="23">
        <f t="shared" si="12"/>
        <v>7.38</v>
      </c>
      <c r="AF58" s="2"/>
      <c r="AS58" s="2"/>
    </row>
    <row r="59">
      <c r="A59" s="5">
        <v>61.0</v>
      </c>
      <c r="B59" s="5" t="s">
        <v>101</v>
      </c>
      <c r="C59" s="5" t="s">
        <v>36</v>
      </c>
      <c r="D59" s="5" t="s">
        <v>37</v>
      </c>
      <c r="E59" s="6">
        <v>0.0</v>
      </c>
      <c r="F59" s="6">
        <v>2.0</v>
      </c>
      <c r="G59" s="6">
        <v>2.0</v>
      </c>
      <c r="H59" s="6">
        <v>2.0</v>
      </c>
      <c r="I59" s="6">
        <v>1.0</v>
      </c>
      <c r="J59" s="22">
        <f t="shared" si="3"/>
        <v>0</v>
      </c>
      <c r="K59" s="23">
        <f t="shared" ref="K59:L59" si="125">SUM(F59*1.15)</f>
        <v>2.3</v>
      </c>
      <c r="L59" s="23">
        <f t="shared" si="125"/>
        <v>2.3</v>
      </c>
      <c r="M59" s="23">
        <f t="shared" si="5"/>
        <v>2.4</v>
      </c>
      <c r="N59" s="23">
        <f t="shared" si="6"/>
        <v>1.25</v>
      </c>
      <c r="O59" s="23">
        <f t="shared" si="7"/>
        <v>8.25</v>
      </c>
      <c r="P59" s="23">
        <f t="shared" si="8"/>
        <v>4.95</v>
      </c>
      <c r="Q59" s="2"/>
      <c r="R59" s="6">
        <v>0.0</v>
      </c>
      <c r="S59" s="6">
        <v>0.0</v>
      </c>
      <c r="T59" s="6">
        <v>3.0</v>
      </c>
      <c r="U59" s="6">
        <v>2.0</v>
      </c>
      <c r="V59" s="15"/>
      <c r="W59" s="22">
        <f t="shared" ref="W59:AA59" si="126">SUM(R59*1.2)</f>
        <v>0</v>
      </c>
      <c r="X59" s="23">
        <f t="shared" si="126"/>
        <v>0</v>
      </c>
      <c r="Y59" s="23">
        <f t="shared" si="126"/>
        <v>3.6</v>
      </c>
      <c r="Z59" s="23">
        <f t="shared" si="126"/>
        <v>2.4</v>
      </c>
      <c r="AA59" s="23">
        <f t="shared" si="126"/>
        <v>0</v>
      </c>
      <c r="AB59" s="23">
        <f t="shared" si="10"/>
        <v>6</v>
      </c>
      <c r="AC59" s="23">
        <f t="shared" si="11"/>
        <v>2.4</v>
      </c>
      <c r="AD59" s="3"/>
      <c r="AE59" s="23">
        <f t="shared" si="12"/>
        <v>7.35</v>
      </c>
      <c r="AF59" s="2"/>
      <c r="AS59" s="2"/>
    </row>
    <row r="60">
      <c r="A60" s="5">
        <v>62.0</v>
      </c>
      <c r="B60" s="5" t="s">
        <v>102</v>
      </c>
      <c r="C60" s="5" t="s">
        <v>31</v>
      </c>
      <c r="D60" s="5" t="s">
        <v>6</v>
      </c>
      <c r="E60" s="6">
        <v>2.0</v>
      </c>
      <c r="F60" s="6">
        <v>1.0</v>
      </c>
      <c r="G60" s="6">
        <v>1.0</v>
      </c>
      <c r="H60" s="6">
        <v>2.0</v>
      </c>
      <c r="I60" s="6">
        <v>0.0</v>
      </c>
      <c r="J60" s="22">
        <f t="shared" si="3"/>
        <v>2.5</v>
      </c>
      <c r="K60" s="23">
        <f t="shared" ref="K60:L60" si="127">SUM(F60*1.15)</f>
        <v>1.15</v>
      </c>
      <c r="L60" s="23">
        <f t="shared" si="127"/>
        <v>1.15</v>
      </c>
      <c r="M60" s="23">
        <f t="shared" si="5"/>
        <v>2.4</v>
      </c>
      <c r="N60" s="23">
        <f t="shared" si="6"/>
        <v>0</v>
      </c>
      <c r="O60" s="23">
        <f t="shared" si="7"/>
        <v>7.2</v>
      </c>
      <c r="P60" s="23">
        <f t="shared" si="8"/>
        <v>4.32</v>
      </c>
      <c r="Q60" s="2"/>
      <c r="R60" s="6">
        <v>0.0</v>
      </c>
      <c r="S60" s="6">
        <v>2.0</v>
      </c>
      <c r="T60" s="6">
        <v>3.0</v>
      </c>
      <c r="U60" s="6">
        <v>1.0</v>
      </c>
      <c r="V60" s="15"/>
      <c r="W60" s="22">
        <f t="shared" ref="W60:AA60" si="128">SUM(R60*1.2)</f>
        <v>0</v>
      </c>
      <c r="X60" s="23">
        <f t="shared" si="128"/>
        <v>2.4</v>
      </c>
      <c r="Y60" s="23">
        <f t="shared" si="128"/>
        <v>3.6</v>
      </c>
      <c r="Z60" s="23">
        <f t="shared" si="128"/>
        <v>1.2</v>
      </c>
      <c r="AA60" s="23">
        <f t="shared" si="128"/>
        <v>0</v>
      </c>
      <c r="AB60" s="23">
        <f t="shared" si="10"/>
        <v>7.2</v>
      </c>
      <c r="AC60" s="23">
        <f t="shared" si="11"/>
        <v>2.88</v>
      </c>
      <c r="AD60" s="3"/>
      <c r="AE60" s="23">
        <f t="shared" si="12"/>
        <v>7.2</v>
      </c>
      <c r="AF60" s="2"/>
      <c r="AS60" s="2"/>
    </row>
    <row r="61">
      <c r="A61" s="5">
        <v>62.0</v>
      </c>
      <c r="B61" s="5" t="s">
        <v>103</v>
      </c>
      <c r="C61" s="5" t="s">
        <v>36</v>
      </c>
      <c r="D61" s="5" t="s">
        <v>37</v>
      </c>
      <c r="E61" s="6">
        <v>0.0</v>
      </c>
      <c r="F61" s="6">
        <v>0.0</v>
      </c>
      <c r="G61" s="6">
        <v>3.0</v>
      </c>
      <c r="H61" s="6">
        <v>2.0</v>
      </c>
      <c r="I61" s="6">
        <v>3.0</v>
      </c>
      <c r="J61" s="22">
        <f t="shared" si="3"/>
        <v>0</v>
      </c>
      <c r="K61" s="23">
        <f t="shared" ref="K61:L61" si="129">SUM(F61*1.15)</f>
        <v>0</v>
      </c>
      <c r="L61" s="23">
        <f t="shared" si="129"/>
        <v>3.45</v>
      </c>
      <c r="M61" s="23">
        <f t="shared" si="5"/>
        <v>2.4</v>
      </c>
      <c r="N61" s="23">
        <f t="shared" si="6"/>
        <v>3.75</v>
      </c>
      <c r="O61" s="23">
        <f t="shared" si="7"/>
        <v>9.6</v>
      </c>
      <c r="P61" s="23">
        <f t="shared" si="8"/>
        <v>5.76</v>
      </c>
      <c r="Q61" s="2"/>
      <c r="R61" s="6">
        <v>0.0</v>
      </c>
      <c r="S61" s="6">
        <v>0.0</v>
      </c>
      <c r="T61" s="6">
        <v>2.0</v>
      </c>
      <c r="U61" s="6">
        <v>1.0</v>
      </c>
      <c r="V61" s="15"/>
      <c r="W61" s="22">
        <f t="shared" ref="W61:AA61" si="130">SUM(R61*1.2)</f>
        <v>0</v>
      </c>
      <c r="X61" s="23">
        <f t="shared" si="130"/>
        <v>0</v>
      </c>
      <c r="Y61" s="23">
        <f t="shared" si="130"/>
        <v>2.4</v>
      </c>
      <c r="Z61" s="23">
        <f t="shared" si="130"/>
        <v>1.2</v>
      </c>
      <c r="AA61" s="23">
        <f t="shared" si="130"/>
        <v>0</v>
      </c>
      <c r="AB61" s="23">
        <f t="shared" si="10"/>
        <v>3.6</v>
      </c>
      <c r="AC61" s="23">
        <f t="shared" si="11"/>
        <v>1.44</v>
      </c>
      <c r="AD61" s="3"/>
      <c r="AE61" s="23">
        <f t="shared" si="12"/>
        <v>7.2</v>
      </c>
      <c r="AF61" s="2"/>
      <c r="AS61" s="2"/>
    </row>
    <row r="62">
      <c r="A62" s="5">
        <v>64.0</v>
      </c>
      <c r="B62" s="5" t="s">
        <v>104</v>
      </c>
      <c r="C62" s="5" t="s">
        <v>31</v>
      </c>
      <c r="D62" s="5" t="s">
        <v>56</v>
      </c>
      <c r="E62" s="6">
        <v>1.0</v>
      </c>
      <c r="F62" s="6">
        <v>1.0</v>
      </c>
      <c r="G62" s="6">
        <v>2.0</v>
      </c>
      <c r="H62" s="6">
        <v>0.0</v>
      </c>
      <c r="I62" s="6">
        <v>0.0</v>
      </c>
      <c r="J62" s="22">
        <f t="shared" si="3"/>
        <v>1.25</v>
      </c>
      <c r="K62" s="23">
        <f t="shared" ref="K62:L62" si="131">SUM(F62*1.15)</f>
        <v>1.15</v>
      </c>
      <c r="L62" s="23">
        <f t="shared" si="131"/>
        <v>2.3</v>
      </c>
      <c r="M62" s="23">
        <f t="shared" si="5"/>
        <v>0</v>
      </c>
      <c r="N62" s="23">
        <f t="shared" si="6"/>
        <v>0</v>
      </c>
      <c r="O62" s="23">
        <f t="shared" si="7"/>
        <v>4.7</v>
      </c>
      <c r="P62" s="23">
        <f t="shared" si="8"/>
        <v>2.82</v>
      </c>
      <c r="Q62" s="2"/>
      <c r="R62" s="6">
        <v>0.0</v>
      </c>
      <c r="S62" s="6">
        <v>3.0</v>
      </c>
      <c r="T62" s="6">
        <v>3.0</v>
      </c>
      <c r="U62" s="6">
        <v>3.0</v>
      </c>
      <c r="V62" s="15"/>
      <c r="W62" s="22">
        <f t="shared" ref="W62:AA62" si="132">SUM(R62*1.2)</f>
        <v>0</v>
      </c>
      <c r="X62" s="23">
        <f t="shared" si="132"/>
        <v>3.6</v>
      </c>
      <c r="Y62" s="23">
        <f t="shared" si="132"/>
        <v>3.6</v>
      </c>
      <c r="Z62" s="23">
        <f t="shared" si="132"/>
        <v>3.6</v>
      </c>
      <c r="AA62" s="23">
        <f t="shared" si="132"/>
        <v>0</v>
      </c>
      <c r="AB62" s="23">
        <f t="shared" si="10"/>
        <v>10.8</v>
      </c>
      <c r="AC62" s="23">
        <f t="shared" si="11"/>
        <v>4.32</v>
      </c>
      <c r="AD62" s="3"/>
      <c r="AE62" s="23">
        <f t="shared" si="12"/>
        <v>7.14</v>
      </c>
      <c r="AF62" s="2"/>
      <c r="AS62" s="2"/>
    </row>
    <row r="63">
      <c r="A63" s="5">
        <v>65.0</v>
      </c>
      <c r="B63" s="5" t="s">
        <v>105</v>
      </c>
      <c r="C63" s="5" t="s">
        <v>39</v>
      </c>
      <c r="D63" s="5" t="s">
        <v>6</v>
      </c>
      <c r="E63" s="6">
        <v>2.0</v>
      </c>
      <c r="F63" s="6">
        <v>2.0</v>
      </c>
      <c r="G63" s="6">
        <v>0.0</v>
      </c>
      <c r="H63" s="6">
        <v>2.0</v>
      </c>
      <c r="I63" s="6">
        <v>1.0</v>
      </c>
      <c r="J63" s="22">
        <f t="shared" si="3"/>
        <v>2.5</v>
      </c>
      <c r="K63" s="23">
        <f t="shared" ref="K63:L63" si="133">SUM(F63*1.15)</f>
        <v>2.3</v>
      </c>
      <c r="L63" s="23">
        <f t="shared" si="133"/>
        <v>0</v>
      </c>
      <c r="M63" s="23">
        <f t="shared" si="5"/>
        <v>2.4</v>
      </c>
      <c r="N63" s="23">
        <f t="shared" si="6"/>
        <v>1.25</v>
      </c>
      <c r="O63" s="23">
        <f t="shared" si="7"/>
        <v>8.45</v>
      </c>
      <c r="P63" s="23">
        <f t="shared" si="8"/>
        <v>5.07</v>
      </c>
      <c r="Q63" s="2"/>
      <c r="R63" s="6">
        <v>0.0</v>
      </c>
      <c r="S63" s="6">
        <v>1.0</v>
      </c>
      <c r="T63" s="6">
        <v>2.0</v>
      </c>
      <c r="U63" s="6">
        <v>1.0</v>
      </c>
      <c r="V63" s="15"/>
      <c r="W63" s="22">
        <f t="shared" ref="W63:AA63" si="134">SUM(R63*1.2)</f>
        <v>0</v>
      </c>
      <c r="X63" s="23">
        <f t="shared" si="134"/>
        <v>1.2</v>
      </c>
      <c r="Y63" s="23">
        <f t="shared" si="134"/>
        <v>2.4</v>
      </c>
      <c r="Z63" s="23">
        <f t="shared" si="134"/>
        <v>1.2</v>
      </c>
      <c r="AA63" s="23">
        <f t="shared" si="134"/>
        <v>0</v>
      </c>
      <c r="AB63" s="23">
        <f t="shared" si="10"/>
        <v>4.8</v>
      </c>
      <c r="AC63" s="23">
        <f t="shared" si="11"/>
        <v>1.92</v>
      </c>
      <c r="AD63" s="3"/>
      <c r="AE63" s="23">
        <f t="shared" si="12"/>
        <v>6.99</v>
      </c>
      <c r="AF63" s="2"/>
      <c r="AS63" s="2"/>
    </row>
    <row r="64">
      <c r="A64" s="5">
        <v>65.0</v>
      </c>
      <c r="B64" s="5" t="s">
        <v>106</v>
      </c>
      <c r="C64" s="5" t="s">
        <v>39</v>
      </c>
      <c r="D64" s="5" t="s">
        <v>6</v>
      </c>
      <c r="E64" s="6">
        <v>2.0</v>
      </c>
      <c r="F64" s="6">
        <v>2.0</v>
      </c>
      <c r="G64" s="6">
        <v>0.0</v>
      </c>
      <c r="H64" s="6">
        <v>2.0</v>
      </c>
      <c r="I64" s="6">
        <v>1.0</v>
      </c>
      <c r="J64" s="22">
        <f t="shared" si="3"/>
        <v>2.5</v>
      </c>
      <c r="K64" s="23">
        <f t="shared" ref="K64:L64" si="135">SUM(F64*1.15)</f>
        <v>2.3</v>
      </c>
      <c r="L64" s="23">
        <f t="shared" si="135"/>
        <v>0</v>
      </c>
      <c r="M64" s="23">
        <f t="shared" si="5"/>
        <v>2.4</v>
      </c>
      <c r="N64" s="23">
        <f t="shared" si="6"/>
        <v>1.25</v>
      </c>
      <c r="O64" s="23">
        <f t="shared" si="7"/>
        <v>8.45</v>
      </c>
      <c r="P64" s="23">
        <f t="shared" si="8"/>
        <v>5.07</v>
      </c>
      <c r="Q64" s="2"/>
      <c r="R64" s="6">
        <v>0.0</v>
      </c>
      <c r="S64" s="6">
        <v>1.0</v>
      </c>
      <c r="T64" s="6">
        <v>2.0</v>
      </c>
      <c r="U64" s="6">
        <v>1.0</v>
      </c>
      <c r="V64" s="15"/>
      <c r="W64" s="22">
        <f t="shared" ref="W64:AA64" si="136">SUM(R64*1.2)</f>
        <v>0</v>
      </c>
      <c r="X64" s="23">
        <f t="shared" si="136"/>
        <v>1.2</v>
      </c>
      <c r="Y64" s="23">
        <f t="shared" si="136"/>
        <v>2.4</v>
      </c>
      <c r="Z64" s="23">
        <f t="shared" si="136"/>
        <v>1.2</v>
      </c>
      <c r="AA64" s="23">
        <f t="shared" si="136"/>
        <v>0</v>
      </c>
      <c r="AB64" s="23">
        <f t="shared" si="10"/>
        <v>4.8</v>
      </c>
      <c r="AC64" s="23">
        <f t="shared" si="11"/>
        <v>1.92</v>
      </c>
      <c r="AD64" s="3"/>
      <c r="AE64" s="23">
        <f t="shared" si="12"/>
        <v>6.99</v>
      </c>
      <c r="AF64" s="2"/>
      <c r="AS64" s="2"/>
    </row>
    <row r="65">
      <c r="A65" s="5">
        <v>67.0</v>
      </c>
      <c r="B65" s="5" t="s">
        <v>107</v>
      </c>
      <c r="C65" s="5" t="s">
        <v>31</v>
      </c>
      <c r="D65" s="5" t="s">
        <v>6</v>
      </c>
      <c r="E65" s="6">
        <v>2.0</v>
      </c>
      <c r="F65" s="6">
        <v>2.0</v>
      </c>
      <c r="G65" s="6">
        <v>1.0</v>
      </c>
      <c r="H65" s="6">
        <v>1.0</v>
      </c>
      <c r="I65" s="6">
        <v>1.0</v>
      </c>
      <c r="J65" s="22">
        <f t="shared" si="3"/>
        <v>2.5</v>
      </c>
      <c r="K65" s="23">
        <f t="shared" ref="K65:L65" si="137">SUM(F65*1.15)</f>
        <v>2.3</v>
      </c>
      <c r="L65" s="23">
        <f t="shared" si="137"/>
        <v>1.15</v>
      </c>
      <c r="M65" s="23">
        <f t="shared" si="5"/>
        <v>1.2</v>
      </c>
      <c r="N65" s="23">
        <f t="shared" si="6"/>
        <v>1.25</v>
      </c>
      <c r="O65" s="23">
        <f t="shared" si="7"/>
        <v>8.4</v>
      </c>
      <c r="P65" s="23">
        <f t="shared" si="8"/>
        <v>5.04</v>
      </c>
      <c r="Q65" s="2"/>
      <c r="R65" s="6">
        <v>0.0</v>
      </c>
      <c r="S65" s="6">
        <v>3.0</v>
      </c>
      <c r="T65" s="6">
        <v>0.0</v>
      </c>
      <c r="U65" s="6">
        <v>1.0</v>
      </c>
      <c r="V65" s="15"/>
      <c r="W65" s="22">
        <f t="shared" ref="W65:AA65" si="138">SUM(R65*1.2)</f>
        <v>0</v>
      </c>
      <c r="X65" s="23">
        <f t="shared" si="138"/>
        <v>3.6</v>
      </c>
      <c r="Y65" s="23">
        <f t="shared" si="138"/>
        <v>0</v>
      </c>
      <c r="Z65" s="23">
        <f t="shared" si="138"/>
        <v>1.2</v>
      </c>
      <c r="AA65" s="23">
        <f t="shared" si="138"/>
        <v>0</v>
      </c>
      <c r="AB65" s="23">
        <f t="shared" si="10"/>
        <v>4.8</v>
      </c>
      <c r="AC65" s="23">
        <f t="shared" si="11"/>
        <v>1.92</v>
      </c>
      <c r="AD65" s="3"/>
      <c r="AE65" s="23">
        <f t="shared" si="12"/>
        <v>6.96</v>
      </c>
      <c r="AF65" s="2"/>
      <c r="AS65" s="2"/>
    </row>
    <row r="66">
      <c r="A66" s="5">
        <v>68.0</v>
      </c>
      <c r="B66" s="5" t="s">
        <v>108</v>
      </c>
      <c r="C66" s="5" t="s">
        <v>31</v>
      </c>
      <c r="D66" s="5" t="s">
        <v>32</v>
      </c>
      <c r="E66" s="6">
        <v>0.0</v>
      </c>
      <c r="F66" s="6">
        <v>0.0</v>
      </c>
      <c r="G66" s="6">
        <v>2.0</v>
      </c>
      <c r="H66" s="6">
        <v>2.0</v>
      </c>
      <c r="I66" s="6">
        <v>1.0</v>
      </c>
      <c r="J66" s="22">
        <f t="shared" si="3"/>
        <v>0</v>
      </c>
      <c r="K66" s="23">
        <f t="shared" ref="K66:L66" si="139">SUM(F66*1.15)</f>
        <v>0</v>
      </c>
      <c r="L66" s="23">
        <f t="shared" si="139"/>
        <v>2.3</v>
      </c>
      <c r="M66" s="23">
        <f t="shared" si="5"/>
        <v>2.4</v>
      </c>
      <c r="N66" s="23">
        <f t="shared" si="6"/>
        <v>1.25</v>
      </c>
      <c r="O66" s="23">
        <f t="shared" si="7"/>
        <v>5.95</v>
      </c>
      <c r="P66" s="23">
        <f t="shared" si="8"/>
        <v>3.57</v>
      </c>
      <c r="Q66" s="2"/>
      <c r="R66" s="6">
        <v>0.0</v>
      </c>
      <c r="S66" s="6">
        <v>2.0</v>
      </c>
      <c r="T66" s="6">
        <v>2.0</v>
      </c>
      <c r="U66" s="6">
        <v>3.0</v>
      </c>
      <c r="V66" s="15"/>
      <c r="W66" s="22">
        <f t="shared" ref="W66:AA66" si="140">SUM(R66*1.2)</f>
        <v>0</v>
      </c>
      <c r="X66" s="23">
        <f t="shared" si="140"/>
        <v>2.4</v>
      </c>
      <c r="Y66" s="23">
        <f t="shared" si="140"/>
        <v>2.4</v>
      </c>
      <c r="Z66" s="23">
        <f t="shared" si="140"/>
        <v>3.6</v>
      </c>
      <c r="AA66" s="23">
        <f t="shared" si="140"/>
        <v>0</v>
      </c>
      <c r="AB66" s="23">
        <f t="shared" si="10"/>
        <v>8.4</v>
      </c>
      <c r="AC66" s="23">
        <f t="shared" si="11"/>
        <v>3.36</v>
      </c>
      <c r="AD66" s="3"/>
      <c r="AE66" s="23">
        <f t="shared" si="12"/>
        <v>6.93</v>
      </c>
      <c r="AF66" s="2"/>
      <c r="AS66" s="2"/>
    </row>
    <row r="67">
      <c r="A67" s="5">
        <v>69.0</v>
      </c>
      <c r="B67" s="5" t="s">
        <v>109</v>
      </c>
      <c r="C67" s="5" t="s">
        <v>31</v>
      </c>
      <c r="D67" s="5" t="s">
        <v>56</v>
      </c>
      <c r="E67" s="6">
        <v>0.0</v>
      </c>
      <c r="F67" s="6">
        <v>1.0</v>
      </c>
      <c r="G67" s="6">
        <v>2.0</v>
      </c>
      <c r="H67" s="6">
        <v>1.0</v>
      </c>
      <c r="I67" s="6">
        <v>1.0</v>
      </c>
      <c r="J67" s="22">
        <f t="shared" si="3"/>
        <v>0</v>
      </c>
      <c r="K67" s="23">
        <f t="shared" ref="K67:L67" si="141">SUM(F67*1.15)</f>
        <v>1.15</v>
      </c>
      <c r="L67" s="23">
        <f t="shared" si="141"/>
        <v>2.3</v>
      </c>
      <c r="M67" s="23">
        <f t="shared" si="5"/>
        <v>1.2</v>
      </c>
      <c r="N67" s="23">
        <f t="shared" si="6"/>
        <v>1.25</v>
      </c>
      <c r="O67" s="23">
        <f t="shared" si="7"/>
        <v>5.9</v>
      </c>
      <c r="P67" s="23">
        <f t="shared" si="8"/>
        <v>3.54</v>
      </c>
      <c r="Q67" s="2"/>
      <c r="R67" s="6">
        <v>3.0</v>
      </c>
      <c r="S67" s="6">
        <v>0.0</v>
      </c>
      <c r="T67" s="6">
        <v>1.0</v>
      </c>
      <c r="U67" s="6">
        <v>3.0</v>
      </c>
      <c r="V67" s="15"/>
      <c r="W67" s="22">
        <f t="shared" ref="W67:AA67" si="142">SUM(R67*1.2)</f>
        <v>3.6</v>
      </c>
      <c r="X67" s="23">
        <f t="shared" si="142"/>
        <v>0</v>
      </c>
      <c r="Y67" s="23">
        <f t="shared" si="142"/>
        <v>1.2</v>
      </c>
      <c r="Z67" s="23">
        <f t="shared" si="142"/>
        <v>3.6</v>
      </c>
      <c r="AA67" s="23">
        <f t="shared" si="142"/>
        <v>0</v>
      </c>
      <c r="AB67" s="23">
        <f t="shared" si="10"/>
        <v>8.4</v>
      </c>
      <c r="AC67" s="23">
        <f t="shared" si="11"/>
        <v>3.36</v>
      </c>
      <c r="AD67" s="3"/>
      <c r="AE67" s="23">
        <f t="shared" si="12"/>
        <v>6.9</v>
      </c>
      <c r="AF67" s="2"/>
      <c r="AS67" s="2"/>
    </row>
    <row r="68">
      <c r="A68" s="5">
        <v>70.0</v>
      </c>
      <c r="B68" s="5" t="s">
        <v>110</v>
      </c>
      <c r="C68" s="5" t="s">
        <v>31</v>
      </c>
      <c r="D68" s="5" t="s">
        <v>6</v>
      </c>
      <c r="E68" s="6">
        <v>3.0</v>
      </c>
      <c r="F68" s="6">
        <v>1.0</v>
      </c>
      <c r="G68" s="6">
        <v>0.0</v>
      </c>
      <c r="H68" s="6">
        <v>1.0</v>
      </c>
      <c r="I68" s="6">
        <v>1.0</v>
      </c>
      <c r="J68" s="22">
        <f t="shared" si="3"/>
        <v>3.75</v>
      </c>
      <c r="K68" s="23">
        <f t="shared" ref="K68:L68" si="143">SUM(F68*1.15)</f>
        <v>1.15</v>
      </c>
      <c r="L68" s="23">
        <f t="shared" si="143"/>
        <v>0</v>
      </c>
      <c r="M68" s="23">
        <f t="shared" si="5"/>
        <v>1.2</v>
      </c>
      <c r="N68" s="23">
        <f t="shared" si="6"/>
        <v>1.25</v>
      </c>
      <c r="O68" s="23">
        <f t="shared" si="7"/>
        <v>7.35</v>
      </c>
      <c r="P68" s="23">
        <f t="shared" si="8"/>
        <v>4.41</v>
      </c>
      <c r="Q68" s="2"/>
      <c r="R68" s="6">
        <v>0.0</v>
      </c>
      <c r="S68" s="6">
        <v>2.0</v>
      </c>
      <c r="T68" s="6">
        <v>0.0</v>
      </c>
      <c r="U68" s="6">
        <v>3.0</v>
      </c>
      <c r="V68" s="15"/>
      <c r="W68" s="22">
        <f t="shared" ref="W68:AA68" si="144">SUM(R68*1.2)</f>
        <v>0</v>
      </c>
      <c r="X68" s="23">
        <f t="shared" si="144"/>
        <v>2.4</v>
      </c>
      <c r="Y68" s="23">
        <f t="shared" si="144"/>
        <v>0</v>
      </c>
      <c r="Z68" s="23">
        <f t="shared" si="144"/>
        <v>3.6</v>
      </c>
      <c r="AA68" s="23">
        <f t="shared" si="144"/>
        <v>0</v>
      </c>
      <c r="AB68" s="23">
        <f t="shared" si="10"/>
        <v>6</v>
      </c>
      <c r="AC68" s="23">
        <f t="shared" si="11"/>
        <v>2.4</v>
      </c>
      <c r="AD68" s="3"/>
      <c r="AE68" s="23">
        <f t="shared" si="12"/>
        <v>6.81</v>
      </c>
      <c r="AF68" s="2"/>
      <c r="AS68" s="2"/>
    </row>
    <row r="69">
      <c r="A69" s="5">
        <v>71.0</v>
      </c>
      <c r="B69" s="5" t="s">
        <v>111</v>
      </c>
      <c r="C69" s="5" t="s">
        <v>36</v>
      </c>
      <c r="D69" s="5" t="s">
        <v>37</v>
      </c>
      <c r="E69" s="6">
        <v>0.0</v>
      </c>
      <c r="F69" s="6">
        <v>0.0</v>
      </c>
      <c r="G69" s="6">
        <v>3.0</v>
      </c>
      <c r="H69" s="6">
        <v>2.0</v>
      </c>
      <c r="I69" s="6">
        <v>3.0</v>
      </c>
      <c r="J69" s="22">
        <f t="shared" si="3"/>
        <v>0</v>
      </c>
      <c r="K69" s="23">
        <f t="shared" ref="K69:L69" si="145">SUM(F69*1.15)</f>
        <v>0</v>
      </c>
      <c r="L69" s="23">
        <f t="shared" si="145"/>
        <v>3.45</v>
      </c>
      <c r="M69" s="23">
        <f t="shared" si="5"/>
        <v>2.4</v>
      </c>
      <c r="N69" s="23">
        <f t="shared" si="6"/>
        <v>3.75</v>
      </c>
      <c r="O69" s="23">
        <f t="shared" si="7"/>
        <v>9.6</v>
      </c>
      <c r="P69" s="23">
        <f t="shared" si="8"/>
        <v>5.76</v>
      </c>
      <c r="Q69" s="2"/>
      <c r="R69" s="6">
        <v>0.0</v>
      </c>
      <c r="S69" s="6">
        <v>0.0</v>
      </c>
      <c r="T69" s="6">
        <v>1.0</v>
      </c>
      <c r="U69" s="6">
        <v>1.0</v>
      </c>
      <c r="V69" s="15"/>
      <c r="W69" s="22">
        <f t="shared" ref="W69:AA69" si="146">SUM(R69*1.2)</f>
        <v>0</v>
      </c>
      <c r="X69" s="23">
        <f t="shared" si="146"/>
        <v>0</v>
      </c>
      <c r="Y69" s="23">
        <f t="shared" si="146"/>
        <v>1.2</v>
      </c>
      <c r="Z69" s="23">
        <f t="shared" si="146"/>
        <v>1.2</v>
      </c>
      <c r="AA69" s="23">
        <f t="shared" si="146"/>
        <v>0</v>
      </c>
      <c r="AB69" s="23">
        <f t="shared" si="10"/>
        <v>2.4</v>
      </c>
      <c r="AC69" s="23">
        <f t="shared" si="11"/>
        <v>0.96</v>
      </c>
      <c r="AD69" s="3"/>
      <c r="AE69" s="23">
        <f t="shared" si="12"/>
        <v>6.72</v>
      </c>
      <c r="AF69" s="2"/>
      <c r="AS69" s="2"/>
    </row>
    <row r="70">
      <c r="A70" s="5">
        <v>72.0</v>
      </c>
      <c r="B70" s="5" t="s">
        <v>112</v>
      </c>
      <c r="C70" s="5" t="s">
        <v>36</v>
      </c>
      <c r="D70" s="5" t="s">
        <v>37</v>
      </c>
      <c r="E70" s="6">
        <v>0.0</v>
      </c>
      <c r="F70" s="6">
        <v>0.0</v>
      </c>
      <c r="G70" s="6">
        <v>3.0</v>
      </c>
      <c r="H70" s="6">
        <v>1.0</v>
      </c>
      <c r="I70" s="6">
        <v>2.0</v>
      </c>
      <c r="J70" s="22">
        <f t="shared" si="3"/>
        <v>0</v>
      </c>
      <c r="K70" s="23">
        <f t="shared" ref="K70:L70" si="147">SUM(F70*1.15)</f>
        <v>0</v>
      </c>
      <c r="L70" s="23">
        <f t="shared" si="147"/>
        <v>3.45</v>
      </c>
      <c r="M70" s="23">
        <f t="shared" si="5"/>
        <v>1.2</v>
      </c>
      <c r="N70" s="23">
        <f t="shared" si="6"/>
        <v>2.5</v>
      </c>
      <c r="O70" s="23">
        <f t="shared" si="7"/>
        <v>7.15</v>
      </c>
      <c r="P70" s="23">
        <f t="shared" si="8"/>
        <v>4.29</v>
      </c>
      <c r="Q70" s="2"/>
      <c r="R70" s="6">
        <v>0.0</v>
      </c>
      <c r="S70" s="6">
        <v>2.0</v>
      </c>
      <c r="T70" s="6">
        <v>0.0</v>
      </c>
      <c r="U70" s="6">
        <v>3.0</v>
      </c>
      <c r="V70" s="15"/>
      <c r="W70" s="22">
        <f t="shared" ref="W70:AA70" si="148">SUM(R70*1.2)</f>
        <v>0</v>
      </c>
      <c r="X70" s="23">
        <f t="shared" si="148"/>
        <v>2.4</v>
      </c>
      <c r="Y70" s="23">
        <f t="shared" si="148"/>
        <v>0</v>
      </c>
      <c r="Z70" s="23">
        <f t="shared" si="148"/>
        <v>3.6</v>
      </c>
      <c r="AA70" s="23">
        <f t="shared" si="148"/>
        <v>0</v>
      </c>
      <c r="AB70" s="23">
        <f t="shared" si="10"/>
        <v>6</v>
      </c>
      <c r="AC70" s="23">
        <f t="shared" si="11"/>
        <v>2.4</v>
      </c>
      <c r="AD70" s="3"/>
      <c r="AE70" s="23">
        <f t="shared" si="12"/>
        <v>6.69</v>
      </c>
      <c r="AF70" s="2"/>
      <c r="AS70" s="2"/>
    </row>
    <row r="71">
      <c r="A71" s="5">
        <v>73.0</v>
      </c>
      <c r="B71" s="5" t="s">
        <v>113</v>
      </c>
      <c r="C71" s="5" t="s">
        <v>31</v>
      </c>
      <c r="D71" s="5" t="s">
        <v>56</v>
      </c>
      <c r="E71" s="6">
        <v>0.0</v>
      </c>
      <c r="F71" s="6">
        <v>1.0</v>
      </c>
      <c r="G71" s="6">
        <v>2.0</v>
      </c>
      <c r="H71" s="6">
        <v>0.0</v>
      </c>
      <c r="I71" s="6">
        <v>1.0</v>
      </c>
      <c r="J71" s="22">
        <f t="shared" si="3"/>
        <v>0</v>
      </c>
      <c r="K71" s="23">
        <f t="shared" ref="K71:L71" si="149">SUM(F71*1.15)</f>
        <v>1.15</v>
      </c>
      <c r="L71" s="23">
        <f t="shared" si="149"/>
        <v>2.3</v>
      </c>
      <c r="M71" s="23">
        <f t="shared" si="5"/>
        <v>0</v>
      </c>
      <c r="N71" s="23">
        <f t="shared" si="6"/>
        <v>1.25</v>
      </c>
      <c r="O71" s="23">
        <f t="shared" si="7"/>
        <v>4.7</v>
      </c>
      <c r="P71" s="23">
        <f t="shared" si="8"/>
        <v>2.82</v>
      </c>
      <c r="Q71" s="2"/>
      <c r="R71" s="6">
        <v>3.0</v>
      </c>
      <c r="S71" s="6">
        <v>2.0</v>
      </c>
      <c r="T71" s="6">
        <v>2.0</v>
      </c>
      <c r="U71" s="6">
        <v>1.0</v>
      </c>
      <c r="V71" s="15"/>
      <c r="W71" s="22">
        <f t="shared" ref="W71:AA71" si="150">SUM(R71*1.2)</f>
        <v>3.6</v>
      </c>
      <c r="X71" s="23">
        <f t="shared" si="150"/>
        <v>2.4</v>
      </c>
      <c r="Y71" s="23">
        <f t="shared" si="150"/>
        <v>2.4</v>
      </c>
      <c r="Z71" s="23">
        <f t="shared" si="150"/>
        <v>1.2</v>
      </c>
      <c r="AA71" s="23">
        <f t="shared" si="150"/>
        <v>0</v>
      </c>
      <c r="AB71" s="23">
        <f t="shared" si="10"/>
        <v>9.6</v>
      </c>
      <c r="AC71" s="23">
        <f t="shared" si="11"/>
        <v>3.84</v>
      </c>
      <c r="AD71" s="3"/>
      <c r="AE71" s="23">
        <f t="shared" si="12"/>
        <v>6.66</v>
      </c>
      <c r="AF71" s="2"/>
      <c r="AS71" s="2"/>
    </row>
    <row r="72">
      <c r="A72" s="5">
        <v>74.0</v>
      </c>
      <c r="B72" s="5" t="s">
        <v>114</v>
      </c>
      <c r="C72" s="5" t="s">
        <v>31</v>
      </c>
      <c r="D72" s="5" t="s">
        <v>6</v>
      </c>
      <c r="E72" s="6">
        <v>2.0</v>
      </c>
      <c r="F72" s="6">
        <v>1.0</v>
      </c>
      <c r="G72" s="6">
        <v>2.0</v>
      </c>
      <c r="H72" s="6">
        <v>1.0</v>
      </c>
      <c r="I72" s="6">
        <v>1.0</v>
      </c>
      <c r="J72" s="22">
        <f t="shared" si="3"/>
        <v>2.5</v>
      </c>
      <c r="K72" s="23">
        <f t="shared" ref="K72:L72" si="151">SUM(F72*1.15)</f>
        <v>1.15</v>
      </c>
      <c r="L72" s="23">
        <f t="shared" si="151"/>
        <v>2.3</v>
      </c>
      <c r="M72" s="23">
        <f t="shared" si="5"/>
        <v>1.2</v>
      </c>
      <c r="N72" s="23">
        <f t="shared" si="6"/>
        <v>1.25</v>
      </c>
      <c r="O72" s="23">
        <f t="shared" si="7"/>
        <v>8.4</v>
      </c>
      <c r="P72" s="23">
        <f t="shared" si="8"/>
        <v>5.04</v>
      </c>
      <c r="Q72" s="2"/>
      <c r="R72" s="6">
        <v>0.0</v>
      </c>
      <c r="S72" s="6">
        <v>2.0</v>
      </c>
      <c r="T72" s="6">
        <v>0.0</v>
      </c>
      <c r="U72" s="6">
        <v>1.0</v>
      </c>
      <c r="V72" s="15"/>
      <c r="W72" s="22">
        <f t="shared" ref="W72:AA72" si="152">SUM(R72*1.2)</f>
        <v>0</v>
      </c>
      <c r="X72" s="23">
        <f t="shared" si="152"/>
        <v>2.4</v>
      </c>
      <c r="Y72" s="23">
        <f t="shared" si="152"/>
        <v>0</v>
      </c>
      <c r="Z72" s="23">
        <f t="shared" si="152"/>
        <v>1.2</v>
      </c>
      <c r="AA72" s="23">
        <f t="shared" si="152"/>
        <v>0</v>
      </c>
      <c r="AB72" s="23">
        <f t="shared" si="10"/>
        <v>3.6</v>
      </c>
      <c r="AC72" s="23">
        <f t="shared" si="11"/>
        <v>1.44</v>
      </c>
      <c r="AD72" s="3"/>
      <c r="AE72" s="23">
        <f t="shared" si="12"/>
        <v>6.48</v>
      </c>
      <c r="AF72" s="2"/>
      <c r="AS72" s="2"/>
    </row>
    <row r="73">
      <c r="A73" s="5">
        <v>76.0</v>
      </c>
      <c r="B73" s="5" t="s">
        <v>115</v>
      </c>
      <c r="C73" s="5" t="s">
        <v>31</v>
      </c>
      <c r="D73" s="5" t="s">
        <v>6</v>
      </c>
      <c r="E73" s="6">
        <v>1.0</v>
      </c>
      <c r="F73" s="6">
        <v>1.0</v>
      </c>
      <c r="G73" s="6">
        <v>2.0</v>
      </c>
      <c r="H73" s="6">
        <v>1.0</v>
      </c>
      <c r="I73" s="6">
        <v>0.0</v>
      </c>
      <c r="J73" s="22">
        <f t="shared" si="3"/>
        <v>1.25</v>
      </c>
      <c r="K73" s="23">
        <f t="shared" ref="K73:L73" si="153">SUM(F73*1.15)</f>
        <v>1.15</v>
      </c>
      <c r="L73" s="23">
        <f t="shared" si="153"/>
        <v>2.3</v>
      </c>
      <c r="M73" s="23">
        <f t="shared" si="5"/>
        <v>1.2</v>
      </c>
      <c r="N73" s="23">
        <f t="shared" si="6"/>
        <v>0</v>
      </c>
      <c r="O73" s="23">
        <f t="shared" si="7"/>
        <v>5.9</v>
      </c>
      <c r="P73" s="23">
        <f t="shared" si="8"/>
        <v>3.54</v>
      </c>
      <c r="Q73" s="2"/>
      <c r="R73" s="6">
        <v>0.0</v>
      </c>
      <c r="S73" s="6">
        <v>1.0</v>
      </c>
      <c r="T73" s="6">
        <v>2.0</v>
      </c>
      <c r="U73" s="6">
        <v>3.0</v>
      </c>
      <c r="V73" s="15"/>
      <c r="W73" s="22">
        <f t="shared" ref="W73:AA73" si="154">SUM(R73*1.2)</f>
        <v>0</v>
      </c>
      <c r="X73" s="23">
        <f t="shared" si="154"/>
        <v>1.2</v>
      </c>
      <c r="Y73" s="23">
        <f t="shared" si="154"/>
        <v>2.4</v>
      </c>
      <c r="Z73" s="23">
        <f t="shared" si="154"/>
        <v>3.6</v>
      </c>
      <c r="AA73" s="23">
        <f t="shared" si="154"/>
        <v>0</v>
      </c>
      <c r="AB73" s="23">
        <f t="shared" si="10"/>
        <v>7.2</v>
      </c>
      <c r="AC73" s="23">
        <f t="shared" si="11"/>
        <v>2.88</v>
      </c>
      <c r="AD73" s="3"/>
      <c r="AE73" s="23">
        <f t="shared" si="12"/>
        <v>6.42</v>
      </c>
      <c r="AF73" s="2"/>
      <c r="AS73" s="2"/>
    </row>
    <row r="74">
      <c r="A74" s="5">
        <v>78.0</v>
      </c>
      <c r="B74" s="5" t="s">
        <v>116</v>
      </c>
      <c r="C74" s="5" t="s">
        <v>31</v>
      </c>
      <c r="D74" s="5" t="s">
        <v>6</v>
      </c>
      <c r="E74" s="6">
        <v>3.0</v>
      </c>
      <c r="F74" s="6">
        <v>1.0</v>
      </c>
      <c r="G74" s="6">
        <v>0.0</v>
      </c>
      <c r="H74" s="6">
        <v>1.0</v>
      </c>
      <c r="I74" s="6">
        <v>1.0</v>
      </c>
      <c r="J74" s="22">
        <f t="shared" si="3"/>
        <v>3.75</v>
      </c>
      <c r="K74" s="23">
        <f t="shared" ref="K74:L74" si="155">SUM(F74*1.15)</f>
        <v>1.15</v>
      </c>
      <c r="L74" s="23">
        <f t="shared" si="155"/>
        <v>0</v>
      </c>
      <c r="M74" s="23">
        <f t="shared" si="5"/>
        <v>1.2</v>
      </c>
      <c r="N74" s="23">
        <f t="shared" si="6"/>
        <v>1.25</v>
      </c>
      <c r="O74" s="23">
        <f t="shared" si="7"/>
        <v>7.35</v>
      </c>
      <c r="P74" s="23">
        <f t="shared" si="8"/>
        <v>4.41</v>
      </c>
      <c r="Q74" s="2"/>
      <c r="R74" s="6">
        <v>0.0</v>
      </c>
      <c r="S74" s="6">
        <v>2.0</v>
      </c>
      <c r="T74" s="6">
        <v>0.0</v>
      </c>
      <c r="U74" s="6">
        <v>2.0</v>
      </c>
      <c r="V74" s="15"/>
      <c r="W74" s="22">
        <f t="shared" ref="W74:AA74" si="156">SUM(R74*1.2)</f>
        <v>0</v>
      </c>
      <c r="X74" s="23">
        <f t="shared" si="156"/>
        <v>2.4</v>
      </c>
      <c r="Y74" s="23">
        <f t="shared" si="156"/>
        <v>0</v>
      </c>
      <c r="Z74" s="23">
        <f t="shared" si="156"/>
        <v>2.4</v>
      </c>
      <c r="AA74" s="23">
        <f t="shared" si="156"/>
        <v>0</v>
      </c>
      <c r="AB74" s="23">
        <f t="shared" si="10"/>
        <v>4.8</v>
      </c>
      <c r="AC74" s="23">
        <f t="shared" si="11"/>
        <v>1.92</v>
      </c>
      <c r="AD74" s="3"/>
      <c r="AE74" s="23">
        <f t="shared" si="12"/>
        <v>6.33</v>
      </c>
      <c r="AF74" s="2"/>
      <c r="AS74" s="2"/>
    </row>
    <row r="75">
      <c r="A75" s="5">
        <v>79.0</v>
      </c>
      <c r="B75" s="5" t="s">
        <v>117</v>
      </c>
      <c r="C75" s="5" t="s">
        <v>36</v>
      </c>
      <c r="D75" s="5" t="s">
        <v>37</v>
      </c>
      <c r="E75" s="6">
        <v>0.0</v>
      </c>
      <c r="F75" s="6">
        <v>0.0</v>
      </c>
      <c r="G75" s="6">
        <v>3.0</v>
      </c>
      <c r="H75" s="6">
        <v>2.0</v>
      </c>
      <c r="I75" s="6">
        <v>3.0</v>
      </c>
      <c r="J75" s="22">
        <f t="shared" si="3"/>
        <v>0</v>
      </c>
      <c r="K75" s="23">
        <f t="shared" ref="K75:L75" si="157">SUM(F75*1.15)</f>
        <v>0</v>
      </c>
      <c r="L75" s="23">
        <f t="shared" si="157"/>
        <v>3.45</v>
      </c>
      <c r="M75" s="23">
        <f t="shared" si="5"/>
        <v>2.4</v>
      </c>
      <c r="N75" s="23">
        <f t="shared" si="6"/>
        <v>3.75</v>
      </c>
      <c r="O75" s="23">
        <f t="shared" si="7"/>
        <v>9.6</v>
      </c>
      <c r="P75" s="23">
        <f t="shared" si="8"/>
        <v>5.76</v>
      </c>
      <c r="Q75" s="2"/>
      <c r="R75" s="6">
        <v>0.0</v>
      </c>
      <c r="S75" s="6">
        <v>0.0</v>
      </c>
      <c r="T75" s="6">
        <v>0.0</v>
      </c>
      <c r="U75" s="6">
        <v>1.0</v>
      </c>
      <c r="V75" s="15"/>
      <c r="W75" s="22">
        <f t="shared" ref="W75:AA75" si="158">SUM(R75*1.2)</f>
        <v>0</v>
      </c>
      <c r="X75" s="23">
        <f t="shared" si="158"/>
        <v>0</v>
      </c>
      <c r="Y75" s="23">
        <f t="shared" si="158"/>
        <v>0</v>
      </c>
      <c r="Z75" s="23">
        <f t="shared" si="158"/>
        <v>1.2</v>
      </c>
      <c r="AA75" s="23">
        <f t="shared" si="158"/>
        <v>0</v>
      </c>
      <c r="AB75" s="23">
        <f t="shared" si="10"/>
        <v>1.2</v>
      </c>
      <c r="AC75" s="23">
        <f t="shared" si="11"/>
        <v>0.48</v>
      </c>
      <c r="AD75" s="3"/>
      <c r="AE75" s="23">
        <f t="shared" si="12"/>
        <v>6.24</v>
      </c>
      <c r="AF75" s="2"/>
      <c r="AS75" s="2"/>
    </row>
    <row r="76">
      <c r="A76" s="5">
        <v>80.0</v>
      </c>
      <c r="B76" s="5" t="s">
        <v>118</v>
      </c>
      <c r="C76" s="5" t="s">
        <v>31</v>
      </c>
      <c r="D76" s="5" t="s">
        <v>6</v>
      </c>
      <c r="E76" s="6">
        <v>2.0</v>
      </c>
      <c r="F76" s="6">
        <v>1.0</v>
      </c>
      <c r="G76" s="6">
        <v>1.0</v>
      </c>
      <c r="H76" s="6">
        <v>2.0</v>
      </c>
      <c r="I76" s="6">
        <v>0.0</v>
      </c>
      <c r="J76" s="22">
        <f t="shared" si="3"/>
        <v>2.5</v>
      </c>
      <c r="K76" s="23">
        <f t="shared" ref="K76:L76" si="159">SUM(F76*1.15)</f>
        <v>1.15</v>
      </c>
      <c r="L76" s="23">
        <f t="shared" si="159"/>
        <v>1.15</v>
      </c>
      <c r="M76" s="23">
        <f t="shared" si="5"/>
        <v>2.4</v>
      </c>
      <c r="N76" s="23">
        <f t="shared" si="6"/>
        <v>0</v>
      </c>
      <c r="O76" s="23">
        <f t="shared" si="7"/>
        <v>7.2</v>
      </c>
      <c r="P76" s="23">
        <f t="shared" si="8"/>
        <v>4.32</v>
      </c>
      <c r="Q76" s="2"/>
      <c r="R76" s="6">
        <v>0.0</v>
      </c>
      <c r="S76" s="6">
        <v>0.0</v>
      </c>
      <c r="T76" s="6">
        <v>2.0</v>
      </c>
      <c r="U76" s="6">
        <v>2.0</v>
      </c>
      <c r="V76" s="15"/>
      <c r="W76" s="22">
        <f t="shared" ref="W76:AA76" si="160">SUM(R76*1.2)</f>
        <v>0</v>
      </c>
      <c r="X76" s="23">
        <f t="shared" si="160"/>
        <v>0</v>
      </c>
      <c r="Y76" s="23">
        <f t="shared" si="160"/>
        <v>2.4</v>
      </c>
      <c r="Z76" s="23">
        <f t="shared" si="160"/>
        <v>2.4</v>
      </c>
      <c r="AA76" s="23">
        <f t="shared" si="160"/>
        <v>0</v>
      </c>
      <c r="AB76" s="23">
        <f t="shared" si="10"/>
        <v>4.8</v>
      </c>
      <c r="AC76" s="23">
        <f t="shared" si="11"/>
        <v>1.92</v>
      </c>
      <c r="AD76" s="3"/>
      <c r="AE76" s="23">
        <f t="shared" si="12"/>
        <v>6.24</v>
      </c>
      <c r="AF76" s="2"/>
      <c r="AS76" s="2"/>
    </row>
    <row r="77">
      <c r="A77" s="5">
        <v>81.0</v>
      </c>
      <c r="B77" s="5" t="s">
        <v>119</v>
      </c>
      <c r="C77" s="5" t="s">
        <v>39</v>
      </c>
      <c r="D77" s="5" t="s">
        <v>6</v>
      </c>
      <c r="E77" s="6">
        <v>2.0</v>
      </c>
      <c r="F77" s="6">
        <v>0.0</v>
      </c>
      <c r="G77" s="6">
        <v>0.0</v>
      </c>
      <c r="H77" s="6">
        <v>2.0</v>
      </c>
      <c r="I77" s="6">
        <v>1.0</v>
      </c>
      <c r="J77" s="22">
        <f t="shared" si="3"/>
        <v>2.5</v>
      </c>
      <c r="K77" s="23">
        <f t="shared" ref="K77:L77" si="161">SUM(F77*1.15)</f>
        <v>0</v>
      </c>
      <c r="L77" s="23">
        <f t="shared" si="161"/>
        <v>0</v>
      </c>
      <c r="M77" s="23">
        <f t="shared" si="5"/>
        <v>2.4</v>
      </c>
      <c r="N77" s="23">
        <f t="shared" si="6"/>
        <v>1.25</v>
      </c>
      <c r="O77" s="23">
        <f t="shared" si="7"/>
        <v>6.15</v>
      </c>
      <c r="P77" s="23">
        <f t="shared" si="8"/>
        <v>3.69</v>
      </c>
      <c r="Q77" s="2"/>
      <c r="R77" s="6">
        <v>0.0</v>
      </c>
      <c r="S77" s="6">
        <v>1.0</v>
      </c>
      <c r="T77" s="6">
        <v>2.0</v>
      </c>
      <c r="U77" s="6">
        <v>2.0</v>
      </c>
      <c r="V77" s="15"/>
      <c r="W77" s="22">
        <f t="shared" ref="W77:AA77" si="162">SUM(R77*1.2)</f>
        <v>0</v>
      </c>
      <c r="X77" s="23">
        <f t="shared" si="162"/>
        <v>1.2</v>
      </c>
      <c r="Y77" s="23">
        <f t="shared" si="162"/>
        <v>2.4</v>
      </c>
      <c r="Z77" s="23">
        <f t="shared" si="162"/>
        <v>2.4</v>
      </c>
      <c r="AA77" s="23">
        <f t="shared" si="162"/>
        <v>0</v>
      </c>
      <c r="AB77" s="23">
        <f t="shared" si="10"/>
        <v>6</v>
      </c>
      <c r="AC77" s="23">
        <f t="shared" si="11"/>
        <v>2.4</v>
      </c>
      <c r="AD77" s="3"/>
      <c r="AE77" s="23">
        <f t="shared" si="12"/>
        <v>6.09</v>
      </c>
      <c r="AF77" s="2"/>
      <c r="AS77" s="2"/>
    </row>
    <row r="78">
      <c r="A78" s="5">
        <v>82.0</v>
      </c>
      <c r="B78" s="5" t="s">
        <v>120</v>
      </c>
      <c r="C78" s="5" t="s">
        <v>36</v>
      </c>
      <c r="D78" s="5" t="s">
        <v>37</v>
      </c>
      <c r="E78" s="6">
        <v>1.0</v>
      </c>
      <c r="F78" s="6">
        <v>0.0</v>
      </c>
      <c r="G78" s="6">
        <v>1.0</v>
      </c>
      <c r="H78" s="6">
        <v>2.0</v>
      </c>
      <c r="I78" s="6">
        <v>1.0</v>
      </c>
      <c r="J78" s="22">
        <f t="shared" si="3"/>
        <v>1.25</v>
      </c>
      <c r="K78" s="23">
        <f t="shared" ref="K78:L78" si="163">SUM(F78*1.15)</f>
        <v>0</v>
      </c>
      <c r="L78" s="23">
        <f t="shared" si="163"/>
        <v>1.15</v>
      </c>
      <c r="M78" s="23">
        <f t="shared" si="5"/>
        <v>2.4</v>
      </c>
      <c r="N78" s="23">
        <f t="shared" si="6"/>
        <v>1.25</v>
      </c>
      <c r="O78" s="23">
        <f t="shared" si="7"/>
        <v>6.05</v>
      </c>
      <c r="P78" s="23">
        <f t="shared" si="8"/>
        <v>3.63</v>
      </c>
      <c r="Q78" s="2"/>
      <c r="R78" s="6">
        <v>0.0</v>
      </c>
      <c r="S78" s="6">
        <v>1.0</v>
      </c>
      <c r="T78" s="6">
        <v>2.0</v>
      </c>
      <c r="U78" s="6">
        <v>2.0</v>
      </c>
      <c r="V78" s="15"/>
      <c r="W78" s="22">
        <f t="shared" ref="W78:AA78" si="164">SUM(R78*1.2)</f>
        <v>0</v>
      </c>
      <c r="X78" s="23">
        <f t="shared" si="164"/>
        <v>1.2</v>
      </c>
      <c r="Y78" s="23">
        <f t="shared" si="164"/>
        <v>2.4</v>
      </c>
      <c r="Z78" s="23">
        <f t="shared" si="164"/>
        <v>2.4</v>
      </c>
      <c r="AA78" s="23">
        <f t="shared" si="164"/>
        <v>0</v>
      </c>
      <c r="AB78" s="23">
        <f t="shared" si="10"/>
        <v>6</v>
      </c>
      <c r="AC78" s="23">
        <f t="shared" si="11"/>
        <v>2.4</v>
      </c>
      <c r="AD78" s="3"/>
      <c r="AE78" s="23">
        <f t="shared" si="12"/>
        <v>6.03</v>
      </c>
      <c r="AF78" s="2"/>
      <c r="AS78" s="2"/>
    </row>
    <row r="79">
      <c r="A79" s="5">
        <v>83.0</v>
      </c>
      <c r="B79" s="5" t="s">
        <v>121</v>
      </c>
      <c r="C79" s="5" t="s">
        <v>31</v>
      </c>
      <c r="D79" s="5" t="s">
        <v>32</v>
      </c>
      <c r="E79" s="6">
        <v>0.0</v>
      </c>
      <c r="F79" s="6">
        <v>0.0</v>
      </c>
      <c r="G79" s="6">
        <v>0.0</v>
      </c>
      <c r="H79" s="6">
        <v>2.0</v>
      </c>
      <c r="I79" s="6">
        <v>1.0</v>
      </c>
      <c r="J79" s="22">
        <f t="shared" si="3"/>
        <v>0</v>
      </c>
      <c r="K79" s="23">
        <f t="shared" ref="K79:L79" si="165">SUM(F79*1.15)</f>
        <v>0</v>
      </c>
      <c r="L79" s="23">
        <f t="shared" si="165"/>
        <v>0</v>
      </c>
      <c r="M79" s="23">
        <f t="shared" si="5"/>
        <v>2.4</v>
      </c>
      <c r="N79" s="23">
        <f t="shared" si="6"/>
        <v>1.25</v>
      </c>
      <c r="O79" s="23">
        <f t="shared" si="7"/>
        <v>3.65</v>
      </c>
      <c r="P79" s="23">
        <f t="shared" si="8"/>
        <v>2.19</v>
      </c>
      <c r="Q79" s="2"/>
      <c r="R79" s="6">
        <v>0.0</v>
      </c>
      <c r="S79" s="6">
        <v>2.0</v>
      </c>
      <c r="T79" s="6">
        <v>3.0</v>
      </c>
      <c r="U79" s="6">
        <v>3.0</v>
      </c>
      <c r="V79" s="15"/>
      <c r="W79" s="22">
        <f t="shared" ref="W79:AA79" si="166">SUM(R79*1.2)</f>
        <v>0</v>
      </c>
      <c r="X79" s="23">
        <f t="shared" si="166"/>
        <v>2.4</v>
      </c>
      <c r="Y79" s="23">
        <f t="shared" si="166"/>
        <v>3.6</v>
      </c>
      <c r="Z79" s="23">
        <f t="shared" si="166"/>
        <v>3.6</v>
      </c>
      <c r="AA79" s="23">
        <f t="shared" si="166"/>
        <v>0</v>
      </c>
      <c r="AB79" s="23">
        <f t="shared" si="10"/>
        <v>9.6</v>
      </c>
      <c r="AC79" s="23">
        <f t="shared" si="11"/>
        <v>3.84</v>
      </c>
      <c r="AD79" s="3"/>
      <c r="AE79" s="23">
        <f t="shared" si="12"/>
        <v>6.03</v>
      </c>
      <c r="AF79" s="2"/>
      <c r="AS79" s="2"/>
    </row>
    <row r="80">
      <c r="A80" s="5">
        <v>84.0</v>
      </c>
      <c r="B80" s="5" t="s">
        <v>122</v>
      </c>
      <c r="C80" s="5" t="s">
        <v>36</v>
      </c>
      <c r="D80" s="5" t="s">
        <v>37</v>
      </c>
      <c r="E80" s="6">
        <v>0.0</v>
      </c>
      <c r="F80" s="6">
        <v>0.0</v>
      </c>
      <c r="G80" s="6">
        <v>1.0</v>
      </c>
      <c r="H80" s="6">
        <v>1.0</v>
      </c>
      <c r="I80" s="6">
        <v>1.0</v>
      </c>
      <c r="J80" s="22">
        <f t="shared" si="3"/>
        <v>0</v>
      </c>
      <c r="K80" s="23">
        <f t="shared" ref="K80:L80" si="167">SUM(F80*1.15)</f>
        <v>0</v>
      </c>
      <c r="L80" s="23">
        <f t="shared" si="167"/>
        <v>1.15</v>
      </c>
      <c r="M80" s="23">
        <f t="shared" si="5"/>
        <v>1.2</v>
      </c>
      <c r="N80" s="23">
        <f t="shared" si="6"/>
        <v>1.25</v>
      </c>
      <c r="O80" s="23">
        <f t="shared" si="7"/>
        <v>3.6</v>
      </c>
      <c r="P80" s="23">
        <f t="shared" si="8"/>
        <v>2.16</v>
      </c>
      <c r="Q80" s="2"/>
      <c r="R80" s="6">
        <v>0.0</v>
      </c>
      <c r="S80" s="6">
        <v>2.0</v>
      </c>
      <c r="T80" s="6">
        <v>3.0</v>
      </c>
      <c r="U80" s="6">
        <v>3.0</v>
      </c>
      <c r="V80" s="15"/>
      <c r="W80" s="22">
        <f t="shared" ref="W80:AA80" si="168">SUM(R80*1.2)</f>
        <v>0</v>
      </c>
      <c r="X80" s="23">
        <f t="shared" si="168"/>
        <v>2.4</v>
      </c>
      <c r="Y80" s="23">
        <f t="shared" si="168"/>
        <v>3.6</v>
      </c>
      <c r="Z80" s="23">
        <f t="shared" si="168"/>
        <v>3.6</v>
      </c>
      <c r="AA80" s="23">
        <f t="shared" si="168"/>
        <v>0</v>
      </c>
      <c r="AB80" s="23">
        <f t="shared" si="10"/>
        <v>9.6</v>
      </c>
      <c r="AC80" s="23">
        <f t="shared" si="11"/>
        <v>3.84</v>
      </c>
      <c r="AD80" s="3"/>
      <c r="AE80" s="23">
        <f t="shared" si="12"/>
        <v>6</v>
      </c>
      <c r="AF80" s="2"/>
      <c r="AS80" s="2"/>
    </row>
    <row r="81">
      <c r="A81" s="5">
        <v>85.0</v>
      </c>
      <c r="B81" s="5" t="s">
        <v>123</v>
      </c>
      <c r="C81" s="5" t="s">
        <v>31</v>
      </c>
      <c r="D81" s="5" t="s">
        <v>6</v>
      </c>
      <c r="E81" s="6">
        <v>2.0</v>
      </c>
      <c r="F81" s="6">
        <v>2.0</v>
      </c>
      <c r="G81" s="6">
        <v>1.0</v>
      </c>
      <c r="H81" s="6">
        <v>2.0</v>
      </c>
      <c r="I81" s="6">
        <v>0.0</v>
      </c>
      <c r="J81" s="22">
        <f t="shared" si="3"/>
        <v>2.5</v>
      </c>
      <c r="K81" s="23">
        <f t="shared" ref="K81:L81" si="169">SUM(F81*1.15)</f>
        <v>2.3</v>
      </c>
      <c r="L81" s="23">
        <f t="shared" si="169"/>
        <v>1.15</v>
      </c>
      <c r="M81" s="23">
        <f t="shared" si="5"/>
        <v>2.4</v>
      </c>
      <c r="N81" s="23">
        <f t="shared" si="6"/>
        <v>0</v>
      </c>
      <c r="O81" s="23">
        <f t="shared" si="7"/>
        <v>8.35</v>
      </c>
      <c r="P81" s="23">
        <f t="shared" si="8"/>
        <v>5.01</v>
      </c>
      <c r="Q81" s="2"/>
      <c r="R81" s="6">
        <v>0.0</v>
      </c>
      <c r="S81" s="6">
        <v>1.0</v>
      </c>
      <c r="T81" s="6">
        <v>0.0</v>
      </c>
      <c r="U81" s="6">
        <v>1.0</v>
      </c>
      <c r="V81" s="15"/>
      <c r="W81" s="22">
        <f t="shared" ref="W81:AA81" si="170">SUM(R81*1.2)</f>
        <v>0</v>
      </c>
      <c r="X81" s="23">
        <f t="shared" si="170"/>
        <v>1.2</v>
      </c>
      <c r="Y81" s="23">
        <f t="shared" si="170"/>
        <v>0</v>
      </c>
      <c r="Z81" s="23">
        <f t="shared" si="170"/>
        <v>1.2</v>
      </c>
      <c r="AA81" s="23">
        <f t="shared" si="170"/>
        <v>0</v>
      </c>
      <c r="AB81" s="23">
        <f t="shared" si="10"/>
        <v>2.4</v>
      </c>
      <c r="AC81" s="23">
        <f t="shared" si="11"/>
        <v>0.96</v>
      </c>
      <c r="AD81" s="3"/>
      <c r="AE81" s="23">
        <f t="shared" si="12"/>
        <v>5.97</v>
      </c>
      <c r="AF81" s="2"/>
      <c r="AS81" s="2"/>
    </row>
    <row r="82">
      <c r="A82" s="5">
        <v>85.0</v>
      </c>
      <c r="B82" s="5" t="s">
        <v>124</v>
      </c>
      <c r="C82" s="5" t="s">
        <v>36</v>
      </c>
      <c r="D82" s="5" t="s">
        <v>37</v>
      </c>
      <c r="E82" s="6">
        <v>0.0</v>
      </c>
      <c r="F82" s="6">
        <v>0.0</v>
      </c>
      <c r="G82" s="6">
        <v>3.0</v>
      </c>
      <c r="H82" s="6">
        <v>2.0</v>
      </c>
      <c r="I82" s="6">
        <v>2.0</v>
      </c>
      <c r="J82" s="22">
        <f t="shared" si="3"/>
        <v>0</v>
      </c>
      <c r="K82" s="23">
        <f t="shared" ref="K82:L82" si="171">SUM(F82*1.15)</f>
        <v>0</v>
      </c>
      <c r="L82" s="23">
        <f t="shared" si="171"/>
        <v>3.45</v>
      </c>
      <c r="M82" s="23">
        <f t="shared" si="5"/>
        <v>2.4</v>
      </c>
      <c r="N82" s="23">
        <f t="shared" si="6"/>
        <v>2.5</v>
      </c>
      <c r="O82" s="23">
        <f t="shared" si="7"/>
        <v>8.35</v>
      </c>
      <c r="P82" s="23">
        <f t="shared" si="8"/>
        <v>5.01</v>
      </c>
      <c r="Q82" s="2"/>
      <c r="R82" s="6">
        <v>0.0</v>
      </c>
      <c r="S82" s="6">
        <v>0.0</v>
      </c>
      <c r="T82" s="6">
        <v>1.0</v>
      </c>
      <c r="U82" s="6">
        <v>1.0</v>
      </c>
      <c r="V82" s="15"/>
      <c r="W82" s="22">
        <f t="shared" ref="W82:AA82" si="172">SUM(R82*1.2)</f>
        <v>0</v>
      </c>
      <c r="X82" s="23">
        <f t="shared" si="172"/>
        <v>0</v>
      </c>
      <c r="Y82" s="23">
        <f t="shared" si="172"/>
        <v>1.2</v>
      </c>
      <c r="Z82" s="23">
        <f t="shared" si="172"/>
        <v>1.2</v>
      </c>
      <c r="AA82" s="23">
        <f t="shared" si="172"/>
        <v>0</v>
      </c>
      <c r="AB82" s="23">
        <f t="shared" si="10"/>
        <v>2.4</v>
      </c>
      <c r="AC82" s="23">
        <f t="shared" si="11"/>
        <v>0.96</v>
      </c>
      <c r="AD82" s="3"/>
      <c r="AE82" s="23">
        <f t="shared" si="12"/>
        <v>5.97</v>
      </c>
      <c r="AF82" s="2"/>
      <c r="AS82" s="2"/>
    </row>
    <row r="83">
      <c r="A83" s="5">
        <v>85.0</v>
      </c>
      <c r="B83" s="5" t="s">
        <v>125</v>
      </c>
      <c r="C83" s="5" t="s">
        <v>36</v>
      </c>
      <c r="D83" s="5" t="s">
        <v>37</v>
      </c>
      <c r="E83" s="6">
        <v>0.0</v>
      </c>
      <c r="F83" s="6">
        <v>0.0</v>
      </c>
      <c r="G83" s="6">
        <v>3.0</v>
      </c>
      <c r="H83" s="6">
        <v>2.0</v>
      </c>
      <c r="I83" s="6">
        <v>2.0</v>
      </c>
      <c r="J83" s="22">
        <f t="shared" si="3"/>
        <v>0</v>
      </c>
      <c r="K83" s="23">
        <f t="shared" ref="K83:L83" si="173">SUM(F83*1.15)</f>
        <v>0</v>
      </c>
      <c r="L83" s="23">
        <f t="shared" si="173"/>
        <v>3.45</v>
      </c>
      <c r="M83" s="23">
        <f t="shared" si="5"/>
        <v>2.4</v>
      </c>
      <c r="N83" s="23">
        <f t="shared" si="6"/>
        <v>2.5</v>
      </c>
      <c r="O83" s="23">
        <f t="shared" si="7"/>
        <v>8.35</v>
      </c>
      <c r="P83" s="23">
        <f t="shared" si="8"/>
        <v>5.01</v>
      </c>
      <c r="Q83" s="2"/>
      <c r="R83" s="6">
        <v>0.0</v>
      </c>
      <c r="S83" s="6">
        <v>0.0</v>
      </c>
      <c r="T83" s="6">
        <v>1.0</v>
      </c>
      <c r="U83" s="6">
        <v>1.0</v>
      </c>
      <c r="V83" s="15"/>
      <c r="W83" s="22">
        <f t="shared" ref="W83:AA83" si="174">SUM(R83*1.2)</f>
        <v>0</v>
      </c>
      <c r="X83" s="23">
        <f t="shared" si="174"/>
        <v>0</v>
      </c>
      <c r="Y83" s="23">
        <f t="shared" si="174"/>
        <v>1.2</v>
      </c>
      <c r="Z83" s="23">
        <f t="shared" si="174"/>
        <v>1.2</v>
      </c>
      <c r="AA83" s="23">
        <f t="shared" si="174"/>
        <v>0</v>
      </c>
      <c r="AB83" s="23">
        <f t="shared" si="10"/>
        <v>2.4</v>
      </c>
      <c r="AC83" s="23">
        <f t="shared" si="11"/>
        <v>0.96</v>
      </c>
      <c r="AD83" s="3"/>
      <c r="AE83" s="23">
        <f t="shared" si="12"/>
        <v>5.97</v>
      </c>
      <c r="AF83" s="2"/>
      <c r="AS83" s="2"/>
    </row>
    <row r="84">
      <c r="A84" s="5">
        <v>89.0</v>
      </c>
      <c r="B84" s="5" t="s">
        <v>126</v>
      </c>
      <c r="C84" s="5" t="s">
        <v>31</v>
      </c>
      <c r="D84" s="5" t="s">
        <v>6</v>
      </c>
      <c r="E84" s="6">
        <v>3.0</v>
      </c>
      <c r="F84" s="6">
        <v>2.0</v>
      </c>
      <c r="G84" s="6">
        <v>0.0</v>
      </c>
      <c r="H84" s="6">
        <v>1.0</v>
      </c>
      <c r="I84" s="6">
        <v>0.0</v>
      </c>
      <c r="J84" s="22">
        <f t="shared" si="3"/>
        <v>3.75</v>
      </c>
      <c r="K84" s="23">
        <f t="shared" ref="K84:L84" si="175">SUM(F84*1.15)</f>
        <v>2.3</v>
      </c>
      <c r="L84" s="23">
        <f t="shared" si="175"/>
        <v>0</v>
      </c>
      <c r="M84" s="23">
        <f t="shared" si="5"/>
        <v>1.2</v>
      </c>
      <c r="N84" s="23">
        <f t="shared" si="6"/>
        <v>0</v>
      </c>
      <c r="O84" s="23">
        <f t="shared" si="7"/>
        <v>7.25</v>
      </c>
      <c r="P84" s="23">
        <f t="shared" si="8"/>
        <v>4.35</v>
      </c>
      <c r="Q84" s="2"/>
      <c r="R84" s="6">
        <v>0.0</v>
      </c>
      <c r="S84" s="6">
        <v>2.0</v>
      </c>
      <c r="T84" s="6">
        <v>0.0</v>
      </c>
      <c r="U84" s="6">
        <v>1.0</v>
      </c>
      <c r="V84" s="15"/>
      <c r="W84" s="22">
        <f t="shared" ref="W84:AA84" si="176">SUM(R84*1.2)</f>
        <v>0</v>
      </c>
      <c r="X84" s="23">
        <f t="shared" si="176"/>
        <v>2.4</v>
      </c>
      <c r="Y84" s="23">
        <f t="shared" si="176"/>
        <v>0</v>
      </c>
      <c r="Z84" s="23">
        <f t="shared" si="176"/>
        <v>1.2</v>
      </c>
      <c r="AA84" s="23">
        <f t="shared" si="176"/>
        <v>0</v>
      </c>
      <c r="AB84" s="23">
        <f t="shared" si="10"/>
        <v>3.6</v>
      </c>
      <c r="AC84" s="23">
        <f t="shared" si="11"/>
        <v>1.44</v>
      </c>
      <c r="AD84" s="3"/>
      <c r="AE84" s="23">
        <f t="shared" si="12"/>
        <v>5.79</v>
      </c>
      <c r="AF84" s="2"/>
      <c r="AS84" s="2"/>
    </row>
    <row r="85">
      <c r="A85" s="5">
        <v>91.0</v>
      </c>
      <c r="B85" s="5" t="s">
        <v>127</v>
      </c>
      <c r="C85" s="5" t="s">
        <v>31</v>
      </c>
      <c r="D85" s="5" t="s">
        <v>32</v>
      </c>
      <c r="E85" s="6">
        <v>1.0</v>
      </c>
      <c r="F85" s="6">
        <v>0.0</v>
      </c>
      <c r="G85" s="6">
        <v>2.0</v>
      </c>
      <c r="H85" s="6">
        <v>1.0</v>
      </c>
      <c r="I85" s="6">
        <v>0.0</v>
      </c>
      <c r="J85" s="22">
        <f t="shared" si="3"/>
        <v>1.25</v>
      </c>
      <c r="K85" s="23">
        <f t="shared" ref="K85:L85" si="177">SUM(F85*1.15)</f>
        <v>0</v>
      </c>
      <c r="L85" s="23">
        <f t="shared" si="177"/>
        <v>2.3</v>
      </c>
      <c r="M85" s="23">
        <f t="shared" si="5"/>
        <v>1.2</v>
      </c>
      <c r="N85" s="23">
        <f t="shared" si="6"/>
        <v>0</v>
      </c>
      <c r="O85" s="23">
        <f t="shared" si="7"/>
        <v>4.75</v>
      </c>
      <c r="P85" s="23">
        <f t="shared" si="8"/>
        <v>2.85</v>
      </c>
      <c r="Q85" s="2"/>
      <c r="R85" s="6">
        <v>0.0</v>
      </c>
      <c r="S85" s="6">
        <v>1.0</v>
      </c>
      <c r="T85" s="6">
        <v>2.0</v>
      </c>
      <c r="U85" s="6">
        <v>2.0</v>
      </c>
      <c r="V85" s="15"/>
      <c r="W85" s="22">
        <f t="shared" ref="W85:AA85" si="178">SUM(R85*1.2)</f>
        <v>0</v>
      </c>
      <c r="X85" s="23">
        <f t="shared" si="178"/>
        <v>1.2</v>
      </c>
      <c r="Y85" s="23">
        <f t="shared" si="178"/>
        <v>2.4</v>
      </c>
      <c r="Z85" s="23">
        <f t="shared" si="178"/>
        <v>2.4</v>
      </c>
      <c r="AA85" s="23">
        <f t="shared" si="178"/>
        <v>0</v>
      </c>
      <c r="AB85" s="23">
        <f t="shared" si="10"/>
        <v>6</v>
      </c>
      <c r="AC85" s="23">
        <f t="shared" si="11"/>
        <v>2.4</v>
      </c>
      <c r="AD85" s="3"/>
      <c r="AE85" s="23">
        <f t="shared" si="12"/>
        <v>5.25</v>
      </c>
      <c r="AF85" s="2"/>
      <c r="AS85" s="2"/>
    </row>
    <row r="86">
      <c r="A86" s="5">
        <v>92.0</v>
      </c>
      <c r="B86" s="5" t="s">
        <v>128</v>
      </c>
      <c r="C86" s="5" t="s">
        <v>31</v>
      </c>
      <c r="D86" s="5" t="s">
        <v>6</v>
      </c>
      <c r="E86" s="6">
        <v>2.0</v>
      </c>
      <c r="F86" s="6">
        <v>0.0</v>
      </c>
      <c r="G86" s="6">
        <v>0.0</v>
      </c>
      <c r="H86" s="6">
        <v>1.0</v>
      </c>
      <c r="I86" s="6">
        <v>0.0</v>
      </c>
      <c r="J86" s="22">
        <f t="shared" si="3"/>
        <v>2.5</v>
      </c>
      <c r="K86" s="23">
        <f t="shared" ref="K86:L86" si="179">SUM(F86*1.15)</f>
        <v>0</v>
      </c>
      <c r="L86" s="23">
        <f t="shared" si="179"/>
        <v>0</v>
      </c>
      <c r="M86" s="23">
        <f t="shared" si="5"/>
        <v>1.2</v>
      </c>
      <c r="N86" s="23">
        <f t="shared" si="6"/>
        <v>0</v>
      </c>
      <c r="O86" s="23">
        <f t="shared" si="7"/>
        <v>3.7</v>
      </c>
      <c r="P86" s="23">
        <f t="shared" si="8"/>
        <v>2.22</v>
      </c>
      <c r="Q86" s="2"/>
      <c r="R86" s="6">
        <v>0.0</v>
      </c>
      <c r="S86" s="6">
        <v>1.0</v>
      </c>
      <c r="T86" s="6">
        <v>2.0</v>
      </c>
      <c r="U86" s="6">
        <v>3.0</v>
      </c>
      <c r="V86" s="15"/>
      <c r="W86" s="22">
        <f t="shared" ref="W86:AA86" si="180">SUM(R86*1.2)</f>
        <v>0</v>
      </c>
      <c r="X86" s="23">
        <f t="shared" si="180"/>
        <v>1.2</v>
      </c>
      <c r="Y86" s="23">
        <f t="shared" si="180"/>
        <v>2.4</v>
      </c>
      <c r="Z86" s="23">
        <f t="shared" si="180"/>
        <v>3.6</v>
      </c>
      <c r="AA86" s="23">
        <f t="shared" si="180"/>
        <v>0</v>
      </c>
      <c r="AB86" s="23">
        <f t="shared" si="10"/>
        <v>7.2</v>
      </c>
      <c r="AC86" s="23">
        <f t="shared" si="11"/>
        <v>2.88</v>
      </c>
      <c r="AD86" s="3"/>
      <c r="AE86" s="23">
        <f t="shared" si="12"/>
        <v>5.1</v>
      </c>
      <c r="AF86" s="2"/>
      <c r="AS86" s="2"/>
    </row>
    <row r="87">
      <c r="A87" s="5">
        <v>93.0</v>
      </c>
      <c r="B87" s="5" t="s">
        <v>129</v>
      </c>
      <c r="C87" s="5" t="s">
        <v>36</v>
      </c>
      <c r="D87" s="5" t="s">
        <v>37</v>
      </c>
      <c r="E87" s="6">
        <v>0.0</v>
      </c>
      <c r="F87" s="6">
        <v>0.0</v>
      </c>
      <c r="G87" s="6">
        <v>2.0</v>
      </c>
      <c r="H87" s="6">
        <v>2.0</v>
      </c>
      <c r="I87" s="6">
        <v>1.0</v>
      </c>
      <c r="J87" s="22">
        <f t="shared" si="3"/>
        <v>0</v>
      </c>
      <c r="K87" s="23">
        <f t="shared" ref="K87:L87" si="181">SUM(F87*1.15)</f>
        <v>0</v>
      </c>
      <c r="L87" s="23">
        <f t="shared" si="181"/>
        <v>2.3</v>
      </c>
      <c r="M87" s="23">
        <f t="shared" si="5"/>
        <v>2.4</v>
      </c>
      <c r="N87" s="23">
        <f t="shared" si="6"/>
        <v>1.25</v>
      </c>
      <c r="O87" s="23">
        <f t="shared" si="7"/>
        <v>5.95</v>
      </c>
      <c r="P87" s="23">
        <f t="shared" si="8"/>
        <v>3.57</v>
      </c>
      <c r="Q87" s="2"/>
      <c r="R87" s="6">
        <v>0.0</v>
      </c>
      <c r="S87" s="6">
        <v>0.0</v>
      </c>
      <c r="T87" s="6">
        <v>2.0</v>
      </c>
      <c r="U87" s="6">
        <v>1.0</v>
      </c>
      <c r="V87" s="15"/>
      <c r="W87" s="22">
        <f t="shared" ref="W87:AA87" si="182">SUM(R87*1.2)</f>
        <v>0</v>
      </c>
      <c r="X87" s="23">
        <f t="shared" si="182"/>
        <v>0</v>
      </c>
      <c r="Y87" s="23">
        <f t="shared" si="182"/>
        <v>2.4</v>
      </c>
      <c r="Z87" s="23">
        <f t="shared" si="182"/>
        <v>1.2</v>
      </c>
      <c r="AA87" s="23">
        <f t="shared" si="182"/>
        <v>0</v>
      </c>
      <c r="AB87" s="23">
        <f t="shared" si="10"/>
        <v>3.6</v>
      </c>
      <c r="AC87" s="23">
        <f t="shared" si="11"/>
        <v>1.44</v>
      </c>
      <c r="AD87" s="3"/>
      <c r="AE87" s="23">
        <f t="shared" si="12"/>
        <v>5.01</v>
      </c>
      <c r="AF87" s="2"/>
      <c r="AS87" s="2"/>
    </row>
    <row r="88">
      <c r="A88" s="5">
        <v>95.0</v>
      </c>
      <c r="B88" s="5" t="s">
        <v>130</v>
      </c>
      <c r="C88" s="5" t="s">
        <v>36</v>
      </c>
      <c r="D88" s="5" t="s">
        <v>37</v>
      </c>
      <c r="E88" s="6">
        <v>0.0</v>
      </c>
      <c r="F88" s="6">
        <v>0.0</v>
      </c>
      <c r="G88" s="6">
        <v>0.0</v>
      </c>
      <c r="H88" s="6">
        <v>1.0</v>
      </c>
      <c r="I88" s="6">
        <v>2.0</v>
      </c>
      <c r="J88" s="22">
        <f t="shared" si="3"/>
        <v>0</v>
      </c>
      <c r="K88" s="23">
        <f t="shared" ref="K88:L88" si="183">SUM(F88*1.15)</f>
        <v>0</v>
      </c>
      <c r="L88" s="23">
        <f t="shared" si="183"/>
        <v>0</v>
      </c>
      <c r="M88" s="23">
        <f t="shared" si="5"/>
        <v>1.2</v>
      </c>
      <c r="N88" s="23">
        <f t="shared" si="6"/>
        <v>2.5</v>
      </c>
      <c r="O88" s="23">
        <f t="shared" si="7"/>
        <v>3.7</v>
      </c>
      <c r="P88" s="23">
        <f t="shared" si="8"/>
        <v>2.22</v>
      </c>
      <c r="Q88" s="2"/>
      <c r="R88" s="6">
        <v>0.0</v>
      </c>
      <c r="S88" s="6">
        <v>2.0</v>
      </c>
      <c r="T88" s="6">
        <v>0.0</v>
      </c>
      <c r="U88" s="6">
        <v>3.0</v>
      </c>
      <c r="V88" s="15"/>
      <c r="W88" s="22">
        <f t="shared" ref="W88:AA88" si="184">SUM(R88*1.2)</f>
        <v>0</v>
      </c>
      <c r="X88" s="23">
        <f t="shared" si="184"/>
        <v>2.4</v>
      </c>
      <c r="Y88" s="23">
        <f t="shared" si="184"/>
        <v>0</v>
      </c>
      <c r="Z88" s="23">
        <f t="shared" si="184"/>
        <v>3.6</v>
      </c>
      <c r="AA88" s="23">
        <f t="shared" si="184"/>
        <v>0</v>
      </c>
      <c r="AB88" s="23">
        <f t="shared" si="10"/>
        <v>6</v>
      </c>
      <c r="AC88" s="23">
        <f t="shared" si="11"/>
        <v>2.4</v>
      </c>
      <c r="AD88" s="3"/>
      <c r="AE88" s="23">
        <f t="shared" si="12"/>
        <v>4.62</v>
      </c>
      <c r="AF88" s="2"/>
      <c r="AS88" s="2"/>
    </row>
    <row r="89">
      <c r="A89" s="5">
        <v>96.0</v>
      </c>
      <c r="B89" s="5" t="s">
        <v>131</v>
      </c>
      <c r="C89" s="5" t="s">
        <v>36</v>
      </c>
      <c r="D89" s="5" t="s">
        <v>37</v>
      </c>
      <c r="E89" s="6">
        <v>0.0</v>
      </c>
      <c r="F89" s="6">
        <v>0.0</v>
      </c>
      <c r="G89" s="6">
        <v>1.0</v>
      </c>
      <c r="H89" s="6">
        <v>1.0</v>
      </c>
      <c r="I89" s="6">
        <v>1.0</v>
      </c>
      <c r="J89" s="22">
        <f t="shared" si="3"/>
        <v>0</v>
      </c>
      <c r="K89" s="23">
        <f t="shared" ref="K89:L89" si="185">SUM(F89*1.15)</f>
        <v>0</v>
      </c>
      <c r="L89" s="23">
        <f t="shared" si="185"/>
        <v>1.15</v>
      </c>
      <c r="M89" s="23">
        <f t="shared" si="5"/>
        <v>1.2</v>
      </c>
      <c r="N89" s="23">
        <f t="shared" si="6"/>
        <v>1.25</v>
      </c>
      <c r="O89" s="23">
        <f t="shared" si="7"/>
        <v>3.6</v>
      </c>
      <c r="P89" s="23">
        <f t="shared" si="8"/>
        <v>2.16</v>
      </c>
      <c r="Q89" s="2"/>
      <c r="R89" s="6">
        <v>0.0</v>
      </c>
      <c r="S89" s="6">
        <v>1.0</v>
      </c>
      <c r="T89" s="6">
        <v>3.0</v>
      </c>
      <c r="U89" s="6">
        <v>1.0</v>
      </c>
      <c r="V89" s="15"/>
      <c r="W89" s="22">
        <f t="shared" ref="W89:AA89" si="186">SUM(R89*1.2)</f>
        <v>0</v>
      </c>
      <c r="X89" s="23">
        <f t="shared" si="186"/>
        <v>1.2</v>
      </c>
      <c r="Y89" s="23">
        <f t="shared" si="186"/>
        <v>3.6</v>
      </c>
      <c r="Z89" s="23">
        <f t="shared" si="186"/>
        <v>1.2</v>
      </c>
      <c r="AA89" s="23">
        <f t="shared" si="186"/>
        <v>0</v>
      </c>
      <c r="AB89" s="23">
        <f t="shared" si="10"/>
        <v>6</v>
      </c>
      <c r="AC89" s="23">
        <f t="shared" si="11"/>
        <v>2.4</v>
      </c>
      <c r="AD89" s="3"/>
      <c r="AE89" s="23">
        <f t="shared" si="12"/>
        <v>4.56</v>
      </c>
      <c r="AF89" s="2"/>
      <c r="AS89" s="2"/>
    </row>
    <row r="90">
      <c r="A90" s="5">
        <v>97.0</v>
      </c>
      <c r="B90" s="5" t="s">
        <v>132</v>
      </c>
      <c r="C90" s="5" t="s">
        <v>31</v>
      </c>
      <c r="D90" s="5" t="s">
        <v>6</v>
      </c>
      <c r="E90" s="6">
        <v>2.0</v>
      </c>
      <c r="F90" s="6">
        <v>1.0</v>
      </c>
      <c r="G90" s="6">
        <v>1.0</v>
      </c>
      <c r="H90" s="6">
        <v>1.0</v>
      </c>
      <c r="I90" s="6">
        <v>0.0</v>
      </c>
      <c r="J90" s="22">
        <f t="shared" si="3"/>
        <v>2.5</v>
      </c>
      <c r="K90" s="23">
        <f t="shared" ref="K90:L90" si="187">SUM(F90*1.15)</f>
        <v>1.15</v>
      </c>
      <c r="L90" s="23">
        <f t="shared" si="187"/>
        <v>1.15</v>
      </c>
      <c r="M90" s="23">
        <f t="shared" si="5"/>
        <v>1.2</v>
      </c>
      <c r="N90" s="23">
        <f t="shared" si="6"/>
        <v>0</v>
      </c>
      <c r="O90" s="23">
        <f t="shared" si="7"/>
        <v>6</v>
      </c>
      <c r="P90" s="23">
        <f t="shared" si="8"/>
        <v>3.6</v>
      </c>
      <c r="Q90" s="2"/>
      <c r="R90" s="6">
        <v>0.0</v>
      </c>
      <c r="S90" s="6">
        <v>1.0</v>
      </c>
      <c r="T90" s="6">
        <v>0.0</v>
      </c>
      <c r="U90" s="6">
        <v>1.0</v>
      </c>
      <c r="V90" s="15"/>
      <c r="W90" s="22">
        <f t="shared" ref="W90:AA90" si="188">SUM(R90*1.2)</f>
        <v>0</v>
      </c>
      <c r="X90" s="23">
        <f t="shared" si="188"/>
        <v>1.2</v>
      </c>
      <c r="Y90" s="23">
        <f t="shared" si="188"/>
        <v>0</v>
      </c>
      <c r="Z90" s="23">
        <f t="shared" si="188"/>
        <v>1.2</v>
      </c>
      <c r="AA90" s="23">
        <f t="shared" si="188"/>
        <v>0</v>
      </c>
      <c r="AB90" s="23">
        <f t="shared" si="10"/>
        <v>2.4</v>
      </c>
      <c r="AC90" s="23">
        <f t="shared" si="11"/>
        <v>0.96</v>
      </c>
      <c r="AD90" s="3"/>
      <c r="AE90" s="23">
        <f t="shared" si="12"/>
        <v>4.56</v>
      </c>
      <c r="AF90" s="2"/>
      <c r="AS90" s="2"/>
    </row>
    <row r="91">
      <c r="A91" s="5">
        <v>98.0</v>
      </c>
      <c r="B91" s="5" t="s">
        <v>133</v>
      </c>
      <c r="C91" s="5" t="s">
        <v>31</v>
      </c>
      <c r="D91" s="5" t="s">
        <v>6</v>
      </c>
      <c r="E91" s="6">
        <v>2.0</v>
      </c>
      <c r="F91" s="6">
        <v>1.0</v>
      </c>
      <c r="G91" s="6">
        <v>0.0</v>
      </c>
      <c r="H91" s="6">
        <v>1.0</v>
      </c>
      <c r="I91" s="6">
        <v>0.0</v>
      </c>
      <c r="J91" s="22">
        <f t="shared" si="3"/>
        <v>2.5</v>
      </c>
      <c r="K91" s="23">
        <f t="shared" ref="K91:L91" si="189">SUM(F91*1.15)</f>
        <v>1.15</v>
      </c>
      <c r="L91" s="23">
        <f t="shared" si="189"/>
        <v>0</v>
      </c>
      <c r="M91" s="23">
        <f t="shared" si="5"/>
        <v>1.2</v>
      </c>
      <c r="N91" s="23">
        <f t="shared" si="6"/>
        <v>0</v>
      </c>
      <c r="O91" s="23">
        <f t="shared" si="7"/>
        <v>4.85</v>
      </c>
      <c r="P91" s="23">
        <f t="shared" si="8"/>
        <v>2.91</v>
      </c>
      <c r="Q91" s="2"/>
      <c r="R91" s="6">
        <v>0.0</v>
      </c>
      <c r="S91" s="6">
        <v>0.0</v>
      </c>
      <c r="T91" s="6">
        <v>0.0</v>
      </c>
      <c r="U91" s="6">
        <v>3.0</v>
      </c>
      <c r="V91" s="15"/>
      <c r="W91" s="22">
        <f t="shared" ref="W91:AA91" si="190">SUM(R91*1.2)</f>
        <v>0</v>
      </c>
      <c r="X91" s="23">
        <f t="shared" si="190"/>
        <v>0</v>
      </c>
      <c r="Y91" s="23">
        <f t="shared" si="190"/>
        <v>0</v>
      </c>
      <c r="Z91" s="23">
        <f t="shared" si="190"/>
        <v>3.6</v>
      </c>
      <c r="AA91" s="23">
        <f t="shared" si="190"/>
        <v>0</v>
      </c>
      <c r="AB91" s="23">
        <f t="shared" si="10"/>
        <v>3.6</v>
      </c>
      <c r="AC91" s="23">
        <f t="shared" si="11"/>
        <v>1.44</v>
      </c>
      <c r="AD91" s="3"/>
      <c r="AE91" s="23">
        <f t="shared" si="12"/>
        <v>4.35</v>
      </c>
      <c r="AF91" s="2"/>
      <c r="AS91" s="2"/>
    </row>
    <row r="92">
      <c r="A92" s="5">
        <v>100.0</v>
      </c>
      <c r="B92" s="5" t="s">
        <v>134</v>
      </c>
      <c r="C92" s="5" t="s">
        <v>31</v>
      </c>
      <c r="D92" s="5" t="s">
        <v>6</v>
      </c>
      <c r="E92" s="6">
        <v>1.0</v>
      </c>
      <c r="F92" s="6">
        <v>1.0</v>
      </c>
      <c r="G92" s="6">
        <v>2.0</v>
      </c>
      <c r="H92" s="6">
        <v>0.0</v>
      </c>
      <c r="I92" s="6">
        <v>0.0</v>
      </c>
      <c r="J92" s="22">
        <f t="shared" si="3"/>
        <v>1.25</v>
      </c>
      <c r="K92" s="23">
        <f t="shared" ref="K92:L92" si="191">SUM(F92*1.15)</f>
        <v>1.15</v>
      </c>
      <c r="L92" s="23">
        <f t="shared" si="191"/>
        <v>2.3</v>
      </c>
      <c r="M92" s="23">
        <f t="shared" si="5"/>
        <v>0</v>
      </c>
      <c r="N92" s="23">
        <f t="shared" si="6"/>
        <v>0</v>
      </c>
      <c r="O92" s="23">
        <f t="shared" si="7"/>
        <v>4.7</v>
      </c>
      <c r="P92" s="23">
        <f t="shared" si="8"/>
        <v>2.82</v>
      </c>
      <c r="Q92" s="2"/>
      <c r="R92" s="6">
        <v>0.0</v>
      </c>
      <c r="S92" s="6">
        <v>1.0</v>
      </c>
      <c r="T92" s="6">
        <v>0.0</v>
      </c>
      <c r="U92" s="6">
        <v>2.0</v>
      </c>
      <c r="V92" s="15"/>
      <c r="W92" s="22">
        <f t="shared" ref="W92:AA92" si="192">SUM(R92*1.2)</f>
        <v>0</v>
      </c>
      <c r="X92" s="23">
        <f t="shared" si="192"/>
        <v>1.2</v>
      </c>
      <c r="Y92" s="23">
        <f t="shared" si="192"/>
        <v>0</v>
      </c>
      <c r="Z92" s="23">
        <f t="shared" si="192"/>
        <v>2.4</v>
      </c>
      <c r="AA92" s="23">
        <f t="shared" si="192"/>
        <v>0</v>
      </c>
      <c r="AB92" s="23">
        <f t="shared" si="10"/>
        <v>3.6</v>
      </c>
      <c r="AC92" s="23">
        <f t="shared" si="11"/>
        <v>1.44</v>
      </c>
      <c r="AD92" s="3"/>
      <c r="AE92" s="23">
        <f t="shared" si="12"/>
        <v>4.26</v>
      </c>
      <c r="AF92" s="2"/>
      <c r="AS92" s="2"/>
    </row>
    <row r="93">
      <c r="A93" s="5">
        <v>100.0</v>
      </c>
      <c r="B93" s="5" t="s">
        <v>135</v>
      </c>
      <c r="C93" s="5" t="s">
        <v>36</v>
      </c>
      <c r="D93" s="5" t="s">
        <v>37</v>
      </c>
      <c r="E93" s="6">
        <v>0.0</v>
      </c>
      <c r="F93" s="6">
        <v>0.0</v>
      </c>
      <c r="G93" s="6">
        <v>3.0</v>
      </c>
      <c r="H93" s="6">
        <v>0.0</v>
      </c>
      <c r="I93" s="6">
        <v>1.0</v>
      </c>
      <c r="J93" s="22">
        <f t="shared" si="3"/>
        <v>0</v>
      </c>
      <c r="K93" s="23">
        <f t="shared" ref="K93:L93" si="193">SUM(F93*1.15)</f>
        <v>0</v>
      </c>
      <c r="L93" s="23">
        <f t="shared" si="193"/>
        <v>3.45</v>
      </c>
      <c r="M93" s="23">
        <f t="shared" si="5"/>
        <v>0</v>
      </c>
      <c r="N93" s="23">
        <f t="shared" si="6"/>
        <v>1.25</v>
      </c>
      <c r="O93" s="23">
        <f t="shared" si="7"/>
        <v>4.7</v>
      </c>
      <c r="P93" s="23">
        <f t="shared" si="8"/>
        <v>2.82</v>
      </c>
      <c r="Q93" s="2"/>
      <c r="R93" s="6">
        <v>0.0</v>
      </c>
      <c r="S93" s="6">
        <v>2.0</v>
      </c>
      <c r="T93" s="6">
        <v>0.0</v>
      </c>
      <c r="U93" s="6">
        <v>1.0</v>
      </c>
      <c r="V93" s="15"/>
      <c r="W93" s="22">
        <f t="shared" ref="W93:AA93" si="194">SUM(R93*1.2)</f>
        <v>0</v>
      </c>
      <c r="X93" s="23">
        <f t="shared" si="194"/>
        <v>2.4</v>
      </c>
      <c r="Y93" s="23">
        <f t="shared" si="194"/>
        <v>0</v>
      </c>
      <c r="Z93" s="23">
        <f t="shared" si="194"/>
        <v>1.2</v>
      </c>
      <c r="AA93" s="23">
        <f t="shared" si="194"/>
        <v>0</v>
      </c>
      <c r="AB93" s="23">
        <f t="shared" si="10"/>
        <v>3.6</v>
      </c>
      <c r="AC93" s="23">
        <f t="shared" si="11"/>
        <v>1.44</v>
      </c>
      <c r="AD93" s="3"/>
      <c r="AE93" s="23">
        <f t="shared" si="12"/>
        <v>4.26</v>
      </c>
      <c r="AF93" s="2"/>
      <c r="AS93" s="2"/>
    </row>
    <row r="94">
      <c r="A94" s="5">
        <v>102.0</v>
      </c>
      <c r="B94" s="5" t="s">
        <v>136</v>
      </c>
      <c r="C94" s="5" t="s">
        <v>31</v>
      </c>
      <c r="D94" s="5" t="s">
        <v>32</v>
      </c>
      <c r="E94" s="6">
        <v>0.0</v>
      </c>
      <c r="F94" s="6">
        <v>0.0</v>
      </c>
      <c r="G94" s="6">
        <v>0.0</v>
      </c>
      <c r="H94" s="6">
        <v>0.0</v>
      </c>
      <c r="I94" s="6">
        <v>1.0</v>
      </c>
      <c r="J94" s="22">
        <f t="shared" si="3"/>
        <v>0</v>
      </c>
      <c r="K94" s="23">
        <f t="shared" ref="K94:L94" si="195">SUM(F94*1.15)</f>
        <v>0</v>
      </c>
      <c r="L94" s="23">
        <f t="shared" si="195"/>
        <v>0</v>
      </c>
      <c r="M94" s="23">
        <f t="shared" si="5"/>
        <v>0</v>
      </c>
      <c r="N94" s="23">
        <f t="shared" si="6"/>
        <v>1.25</v>
      </c>
      <c r="O94" s="23">
        <f t="shared" si="7"/>
        <v>1.25</v>
      </c>
      <c r="P94" s="23">
        <f t="shared" si="8"/>
        <v>0.75</v>
      </c>
      <c r="Q94" s="2"/>
      <c r="R94" s="6">
        <v>0.0</v>
      </c>
      <c r="S94" s="6">
        <v>2.0</v>
      </c>
      <c r="T94" s="6">
        <v>2.0</v>
      </c>
      <c r="U94" s="6">
        <v>3.0</v>
      </c>
      <c r="V94" s="15"/>
      <c r="W94" s="22">
        <f t="shared" ref="W94:AA94" si="196">SUM(R94*1.2)</f>
        <v>0</v>
      </c>
      <c r="X94" s="23">
        <f t="shared" si="196"/>
        <v>2.4</v>
      </c>
      <c r="Y94" s="23">
        <f t="shared" si="196"/>
        <v>2.4</v>
      </c>
      <c r="Z94" s="23">
        <f t="shared" si="196"/>
        <v>3.6</v>
      </c>
      <c r="AA94" s="23">
        <f t="shared" si="196"/>
        <v>0</v>
      </c>
      <c r="AB94" s="23">
        <f t="shared" si="10"/>
        <v>8.4</v>
      </c>
      <c r="AC94" s="23">
        <f t="shared" si="11"/>
        <v>3.36</v>
      </c>
      <c r="AD94" s="3"/>
      <c r="AE94" s="23">
        <f t="shared" si="12"/>
        <v>4.11</v>
      </c>
      <c r="AF94" s="2"/>
      <c r="AS94" s="2"/>
    </row>
    <row r="95">
      <c r="A95" s="5">
        <v>103.0</v>
      </c>
      <c r="B95" s="5" t="s">
        <v>137</v>
      </c>
      <c r="C95" s="5" t="s">
        <v>36</v>
      </c>
      <c r="D95" s="5" t="s">
        <v>37</v>
      </c>
      <c r="E95" s="6">
        <v>0.0</v>
      </c>
      <c r="F95" s="6">
        <v>0.0</v>
      </c>
      <c r="G95" s="6">
        <v>1.0</v>
      </c>
      <c r="H95" s="6">
        <v>1.0</v>
      </c>
      <c r="I95" s="6">
        <v>1.0</v>
      </c>
      <c r="J95" s="22">
        <f t="shared" si="3"/>
        <v>0</v>
      </c>
      <c r="K95" s="23">
        <f t="shared" ref="K95:L95" si="197">SUM(F95*1.15)</f>
        <v>0</v>
      </c>
      <c r="L95" s="23">
        <f t="shared" si="197"/>
        <v>1.15</v>
      </c>
      <c r="M95" s="23">
        <f t="shared" si="5"/>
        <v>1.2</v>
      </c>
      <c r="N95" s="23">
        <f t="shared" si="6"/>
        <v>1.25</v>
      </c>
      <c r="O95" s="23">
        <f t="shared" si="7"/>
        <v>3.6</v>
      </c>
      <c r="P95" s="23">
        <f t="shared" si="8"/>
        <v>2.16</v>
      </c>
      <c r="Q95" s="2"/>
      <c r="R95" s="6">
        <v>0.0</v>
      </c>
      <c r="S95" s="6">
        <v>0.0</v>
      </c>
      <c r="T95" s="6">
        <v>3.0</v>
      </c>
      <c r="U95" s="6">
        <v>1.0</v>
      </c>
      <c r="V95" s="15"/>
      <c r="W95" s="22">
        <f t="shared" ref="W95:AA95" si="198">SUM(R95*1.2)</f>
        <v>0</v>
      </c>
      <c r="X95" s="23">
        <f t="shared" si="198"/>
        <v>0</v>
      </c>
      <c r="Y95" s="23">
        <f t="shared" si="198"/>
        <v>3.6</v>
      </c>
      <c r="Z95" s="23">
        <f t="shared" si="198"/>
        <v>1.2</v>
      </c>
      <c r="AA95" s="23">
        <f t="shared" si="198"/>
        <v>0</v>
      </c>
      <c r="AB95" s="23">
        <f t="shared" si="10"/>
        <v>4.8</v>
      </c>
      <c r="AC95" s="23">
        <f t="shared" si="11"/>
        <v>1.92</v>
      </c>
      <c r="AD95" s="3"/>
      <c r="AE95" s="23">
        <f t="shared" si="12"/>
        <v>4.08</v>
      </c>
      <c r="AF95" s="2"/>
      <c r="AS95" s="2"/>
    </row>
    <row r="96">
      <c r="A96" s="5">
        <v>105.0</v>
      </c>
      <c r="B96" s="5" t="s">
        <v>138</v>
      </c>
      <c r="C96" s="5" t="s">
        <v>31</v>
      </c>
      <c r="D96" s="5" t="s">
        <v>6</v>
      </c>
      <c r="E96" s="6">
        <v>1.0</v>
      </c>
      <c r="F96" s="6">
        <v>1.0</v>
      </c>
      <c r="G96" s="6">
        <v>1.0</v>
      </c>
      <c r="H96" s="6">
        <v>0.0</v>
      </c>
      <c r="I96" s="6">
        <v>0.0</v>
      </c>
      <c r="J96" s="22">
        <f t="shared" si="3"/>
        <v>1.25</v>
      </c>
      <c r="K96" s="23">
        <f t="shared" ref="K96:L96" si="199">SUM(F96*1.15)</f>
        <v>1.15</v>
      </c>
      <c r="L96" s="23">
        <f t="shared" si="199"/>
        <v>1.15</v>
      </c>
      <c r="M96" s="23">
        <f t="shared" si="5"/>
        <v>0</v>
      </c>
      <c r="N96" s="23">
        <f t="shared" si="6"/>
        <v>0</v>
      </c>
      <c r="O96" s="23">
        <f t="shared" si="7"/>
        <v>3.55</v>
      </c>
      <c r="P96" s="23">
        <f t="shared" si="8"/>
        <v>2.13</v>
      </c>
      <c r="Q96" s="2"/>
      <c r="R96" s="6">
        <v>0.0</v>
      </c>
      <c r="S96" s="6">
        <v>2.0</v>
      </c>
      <c r="T96" s="6">
        <v>0.0</v>
      </c>
      <c r="U96" s="6">
        <v>2.0</v>
      </c>
      <c r="V96" s="15"/>
      <c r="W96" s="22">
        <f t="shared" ref="W96:AA96" si="200">SUM(R96*1.2)</f>
        <v>0</v>
      </c>
      <c r="X96" s="23">
        <f t="shared" si="200"/>
        <v>2.4</v>
      </c>
      <c r="Y96" s="23">
        <f t="shared" si="200"/>
        <v>0</v>
      </c>
      <c r="Z96" s="23">
        <f t="shared" si="200"/>
        <v>2.4</v>
      </c>
      <c r="AA96" s="23">
        <f t="shared" si="200"/>
        <v>0</v>
      </c>
      <c r="AB96" s="23">
        <f t="shared" si="10"/>
        <v>4.8</v>
      </c>
      <c r="AC96" s="23">
        <f t="shared" si="11"/>
        <v>1.92</v>
      </c>
      <c r="AD96" s="3"/>
      <c r="AE96" s="23">
        <f t="shared" si="12"/>
        <v>4.05</v>
      </c>
      <c r="AF96" s="2"/>
      <c r="AS96" s="2"/>
    </row>
    <row r="97">
      <c r="A97" s="5">
        <v>105.0</v>
      </c>
      <c r="B97" s="5" t="s">
        <v>139</v>
      </c>
      <c r="C97" s="5" t="s">
        <v>39</v>
      </c>
      <c r="D97" s="5" t="s">
        <v>6</v>
      </c>
      <c r="E97" s="6">
        <v>1.0</v>
      </c>
      <c r="F97" s="6">
        <v>2.0</v>
      </c>
      <c r="G97" s="6">
        <v>0.0</v>
      </c>
      <c r="H97" s="6">
        <v>0.0</v>
      </c>
      <c r="I97" s="6">
        <v>0.0</v>
      </c>
      <c r="J97" s="22">
        <f t="shared" si="3"/>
        <v>1.25</v>
      </c>
      <c r="K97" s="23">
        <f t="shared" ref="K97:L97" si="201">SUM(F97*1.15)</f>
        <v>2.3</v>
      </c>
      <c r="L97" s="23">
        <f t="shared" si="201"/>
        <v>0</v>
      </c>
      <c r="M97" s="23">
        <f t="shared" si="5"/>
        <v>0</v>
      </c>
      <c r="N97" s="23">
        <f t="shared" si="6"/>
        <v>0</v>
      </c>
      <c r="O97" s="23">
        <f t="shared" si="7"/>
        <v>3.55</v>
      </c>
      <c r="P97" s="23">
        <f t="shared" si="8"/>
        <v>2.13</v>
      </c>
      <c r="Q97" s="2"/>
      <c r="R97" s="6">
        <v>0.0</v>
      </c>
      <c r="S97" s="6">
        <v>1.0</v>
      </c>
      <c r="T97" s="6">
        <v>2.0</v>
      </c>
      <c r="U97" s="6">
        <v>1.0</v>
      </c>
      <c r="V97" s="15"/>
      <c r="W97" s="22">
        <f t="shared" ref="W97:AA97" si="202">SUM(R97*1.2)</f>
        <v>0</v>
      </c>
      <c r="X97" s="23">
        <f t="shared" si="202"/>
        <v>1.2</v>
      </c>
      <c r="Y97" s="23">
        <f t="shared" si="202"/>
        <v>2.4</v>
      </c>
      <c r="Z97" s="23">
        <f t="shared" si="202"/>
        <v>1.2</v>
      </c>
      <c r="AA97" s="23">
        <f t="shared" si="202"/>
        <v>0</v>
      </c>
      <c r="AB97" s="23">
        <f t="shared" si="10"/>
        <v>4.8</v>
      </c>
      <c r="AC97" s="23">
        <f t="shared" si="11"/>
        <v>1.92</v>
      </c>
      <c r="AD97" s="3"/>
      <c r="AE97" s="23">
        <f t="shared" si="12"/>
        <v>4.05</v>
      </c>
      <c r="AF97" s="2"/>
      <c r="AS97" s="2"/>
    </row>
    <row r="98">
      <c r="A98" s="5">
        <v>108.0</v>
      </c>
      <c r="B98" s="5" t="s">
        <v>140</v>
      </c>
      <c r="C98" s="5" t="s">
        <v>31</v>
      </c>
      <c r="D98" s="5" t="s">
        <v>6</v>
      </c>
      <c r="E98" s="6">
        <v>1.0</v>
      </c>
      <c r="F98" s="6">
        <v>2.0</v>
      </c>
      <c r="G98" s="6">
        <v>0.0</v>
      </c>
      <c r="H98" s="6">
        <v>0.0</v>
      </c>
      <c r="I98" s="6">
        <v>1.0</v>
      </c>
      <c r="J98" s="22">
        <f t="shared" si="3"/>
        <v>1.25</v>
      </c>
      <c r="K98" s="23">
        <f t="shared" ref="K98:L98" si="203">SUM(F98*1.15)</f>
        <v>2.3</v>
      </c>
      <c r="L98" s="23">
        <f t="shared" si="203"/>
        <v>0</v>
      </c>
      <c r="M98" s="23">
        <f t="shared" si="5"/>
        <v>0</v>
      </c>
      <c r="N98" s="23">
        <f t="shared" si="6"/>
        <v>1.25</v>
      </c>
      <c r="O98" s="23">
        <f t="shared" si="7"/>
        <v>4.8</v>
      </c>
      <c r="P98" s="23">
        <f t="shared" si="8"/>
        <v>2.88</v>
      </c>
      <c r="Q98" s="2"/>
      <c r="R98" s="6">
        <v>0.0</v>
      </c>
      <c r="S98" s="6">
        <v>1.0</v>
      </c>
      <c r="T98" s="6">
        <v>0.0</v>
      </c>
      <c r="U98" s="6">
        <v>1.0</v>
      </c>
      <c r="V98" s="15"/>
      <c r="W98" s="22">
        <f t="shared" ref="W98:AA98" si="204">SUM(R98*1.2)</f>
        <v>0</v>
      </c>
      <c r="X98" s="23">
        <f t="shared" si="204"/>
        <v>1.2</v>
      </c>
      <c r="Y98" s="23">
        <f t="shared" si="204"/>
        <v>0</v>
      </c>
      <c r="Z98" s="23">
        <f t="shared" si="204"/>
        <v>1.2</v>
      </c>
      <c r="AA98" s="23">
        <f t="shared" si="204"/>
        <v>0</v>
      </c>
      <c r="AB98" s="23">
        <f t="shared" si="10"/>
        <v>2.4</v>
      </c>
      <c r="AC98" s="23">
        <f t="shared" si="11"/>
        <v>0.96</v>
      </c>
      <c r="AD98" s="3"/>
      <c r="AE98" s="23">
        <f t="shared" si="12"/>
        <v>3.84</v>
      </c>
      <c r="AF98" s="2"/>
      <c r="AS98" s="2"/>
    </row>
    <row r="99">
      <c r="A99" s="5">
        <v>110.0</v>
      </c>
      <c r="B99" s="5" t="s">
        <v>141</v>
      </c>
      <c r="C99" s="5" t="s">
        <v>36</v>
      </c>
      <c r="D99" s="5" t="s">
        <v>37</v>
      </c>
      <c r="E99" s="6">
        <v>0.0</v>
      </c>
      <c r="F99" s="6">
        <v>0.0</v>
      </c>
      <c r="G99" s="6">
        <v>0.0</v>
      </c>
      <c r="H99" s="6">
        <v>0.0</v>
      </c>
      <c r="I99" s="6">
        <v>1.0</v>
      </c>
      <c r="J99" s="22">
        <f t="shared" si="3"/>
        <v>0</v>
      </c>
      <c r="K99" s="23">
        <f t="shared" ref="K99:L99" si="205">SUM(F99*1.15)</f>
        <v>0</v>
      </c>
      <c r="L99" s="23">
        <f t="shared" si="205"/>
        <v>0</v>
      </c>
      <c r="M99" s="23">
        <f t="shared" si="5"/>
        <v>0</v>
      </c>
      <c r="N99" s="23">
        <f t="shared" si="6"/>
        <v>1.25</v>
      </c>
      <c r="O99" s="23">
        <f t="shared" si="7"/>
        <v>1.25</v>
      </c>
      <c r="P99" s="23">
        <f t="shared" si="8"/>
        <v>0.75</v>
      </c>
      <c r="Q99" s="2"/>
      <c r="R99" s="6">
        <v>0.0</v>
      </c>
      <c r="S99" s="6">
        <v>3.0</v>
      </c>
      <c r="T99" s="6">
        <v>0.0</v>
      </c>
      <c r="U99" s="6">
        <v>2.0</v>
      </c>
      <c r="V99" s="15"/>
      <c r="W99" s="22">
        <f t="shared" ref="W99:AA99" si="206">SUM(R99*1.2)</f>
        <v>0</v>
      </c>
      <c r="X99" s="23">
        <f t="shared" si="206"/>
        <v>3.6</v>
      </c>
      <c r="Y99" s="23">
        <f t="shared" si="206"/>
        <v>0</v>
      </c>
      <c r="Z99" s="23">
        <f t="shared" si="206"/>
        <v>2.4</v>
      </c>
      <c r="AA99" s="23">
        <f t="shared" si="206"/>
        <v>0</v>
      </c>
      <c r="AB99" s="23">
        <f t="shared" si="10"/>
        <v>6</v>
      </c>
      <c r="AC99" s="23">
        <f t="shared" si="11"/>
        <v>2.4</v>
      </c>
      <c r="AD99" s="3"/>
      <c r="AE99" s="23">
        <f t="shared" si="12"/>
        <v>3.15</v>
      </c>
      <c r="AF99" s="2"/>
      <c r="AS99" s="2"/>
    </row>
    <row r="100">
      <c r="A100" s="5">
        <v>113.0</v>
      </c>
      <c r="B100" s="5" t="s">
        <v>142</v>
      </c>
      <c r="C100" s="5" t="s">
        <v>36</v>
      </c>
      <c r="D100" s="5" t="s">
        <v>37</v>
      </c>
      <c r="E100" s="6">
        <v>0.0</v>
      </c>
      <c r="F100" s="6">
        <v>0.0</v>
      </c>
      <c r="G100" s="6">
        <v>0.0</v>
      </c>
      <c r="H100" s="6">
        <v>0.0</v>
      </c>
      <c r="I100" s="6">
        <v>0.0</v>
      </c>
      <c r="J100" s="22">
        <f t="shared" si="3"/>
        <v>0</v>
      </c>
      <c r="K100" s="23">
        <f t="shared" ref="K100:L100" si="207">SUM(F100*1.15)</f>
        <v>0</v>
      </c>
      <c r="L100" s="23">
        <f t="shared" si="207"/>
        <v>0</v>
      </c>
      <c r="M100" s="23">
        <f t="shared" si="5"/>
        <v>0</v>
      </c>
      <c r="N100" s="23">
        <f t="shared" si="6"/>
        <v>0</v>
      </c>
      <c r="O100" s="23">
        <f t="shared" si="7"/>
        <v>0</v>
      </c>
      <c r="P100" s="23">
        <f t="shared" si="8"/>
        <v>0</v>
      </c>
      <c r="Q100" s="2"/>
      <c r="R100" s="6">
        <v>0.0</v>
      </c>
      <c r="S100" s="6">
        <v>0.0</v>
      </c>
      <c r="T100" s="6">
        <v>0.0</v>
      </c>
      <c r="U100" s="6">
        <v>3.0</v>
      </c>
      <c r="V100" s="15"/>
      <c r="W100" s="22">
        <f t="shared" ref="W100:AA100" si="208">SUM(R100*1.2)</f>
        <v>0</v>
      </c>
      <c r="X100" s="23">
        <f t="shared" si="208"/>
        <v>0</v>
      </c>
      <c r="Y100" s="23">
        <f t="shared" si="208"/>
        <v>0</v>
      </c>
      <c r="Z100" s="23">
        <f t="shared" si="208"/>
        <v>3.6</v>
      </c>
      <c r="AA100" s="23">
        <f t="shared" si="208"/>
        <v>0</v>
      </c>
      <c r="AB100" s="23">
        <f t="shared" si="10"/>
        <v>3.6</v>
      </c>
      <c r="AC100" s="23">
        <f t="shared" si="11"/>
        <v>1.44</v>
      </c>
      <c r="AD100" s="3"/>
      <c r="AE100" s="23">
        <f t="shared" si="12"/>
        <v>1.44</v>
      </c>
      <c r="AF100" s="2"/>
      <c r="AS100" s="2"/>
    </row>
    <row r="101">
      <c r="A101" s="5">
        <v>114.0</v>
      </c>
      <c r="B101" s="5" t="s">
        <v>143</v>
      </c>
      <c r="C101" s="5" t="s">
        <v>36</v>
      </c>
      <c r="D101" s="5" t="s">
        <v>37</v>
      </c>
      <c r="E101" s="6">
        <v>0.0</v>
      </c>
      <c r="F101" s="6">
        <v>0.0</v>
      </c>
      <c r="G101" s="6">
        <v>0.0</v>
      </c>
      <c r="H101" s="6">
        <v>0.0</v>
      </c>
      <c r="I101" s="6">
        <v>0.0</v>
      </c>
      <c r="J101" s="22">
        <f t="shared" si="3"/>
        <v>0</v>
      </c>
      <c r="K101" s="23">
        <f t="shared" ref="K101:L101" si="209">SUM(F101*1.15)</f>
        <v>0</v>
      </c>
      <c r="L101" s="23">
        <f t="shared" si="209"/>
        <v>0</v>
      </c>
      <c r="M101" s="23">
        <f t="shared" si="5"/>
        <v>0</v>
      </c>
      <c r="N101" s="23">
        <f t="shared" si="6"/>
        <v>0</v>
      </c>
      <c r="O101" s="23">
        <f t="shared" si="7"/>
        <v>0</v>
      </c>
      <c r="P101" s="23">
        <f t="shared" si="8"/>
        <v>0</v>
      </c>
      <c r="Q101" s="2"/>
      <c r="R101" s="6">
        <v>0.0</v>
      </c>
      <c r="S101" s="6">
        <v>0.0</v>
      </c>
      <c r="T101" s="6">
        <v>0.0</v>
      </c>
      <c r="U101" s="6">
        <v>1.0</v>
      </c>
      <c r="V101" s="15"/>
      <c r="W101" s="22">
        <f t="shared" ref="W101:AA101" si="210">SUM(R101*1.2)</f>
        <v>0</v>
      </c>
      <c r="X101" s="23">
        <f t="shared" si="210"/>
        <v>0</v>
      </c>
      <c r="Y101" s="23">
        <f t="shared" si="210"/>
        <v>0</v>
      </c>
      <c r="Z101" s="23">
        <f t="shared" si="210"/>
        <v>1.2</v>
      </c>
      <c r="AA101" s="23">
        <f t="shared" si="210"/>
        <v>0</v>
      </c>
      <c r="AB101" s="23">
        <f t="shared" si="10"/>
        <v>1.2</v>
      </c>
      <c r="AC101" s="23">
        <f t="shared" si="11"/>
        <v>0.48</v>
      </c>
      <c r="AD101" s="3"/>
      <c r="AE101" s="23">
        <f t="shared" si="12"/>
        <v>0.48</v>
      </c>
      <c r="AF101" s="2"/>
      <c r="AS101" s="2"/>
    </row>
    <row r="102">
      <c r="A102" s="5">
        <v>115.0</v>
      </c>
      <c r="B102" s="5" t="s">
        <v>144</v>
      </c>
      <c r="C102" s="5" t="s">
        <v>36</v>
      </c>
      <c r="D102" s="5" t="s">
        <v>37</v>
      </c>
      <c r="E102" s="6">
        <v>0.0</v>
      </c>
      <c r="F102" s="6">
        <v>0.0</v>
      </c>
      <c r="G102" s="6">
        <v>0.0</v>
      </c>
      <c r="H102" s="6">
        <v>0.0</v>
      </c>
      <c r="I102" s="6">
        <v>0.0</v>
      </c>
      <c r="J102" s="22">
        <f t="shared" si="3"/>
        <v>0</v>
      </c>
      <c r="K102" s="23">
        <f t="shared" ref="K102:L102" si="211">SUM(F102*1.15)</f>
        <v>0</v>
      </c>
      <c r="L102" s="23">
        <f t="shared" si="211"/>
        <v>0</v>
      </c>
      <c r="M102" s="23">
        <f t="shared" si="5"/>
        <v>0</v>
      </c>
      <c r="N102" s="23">
        <f t="shared" si="6"/>
        <v>0</v>
      </c>
      <c r="O102" s="23">
        <f t="shared" si="7"/>
        <v>0</v>
      </c>
      <c r="P102" s="23">
        <f t="shared" si="8"/>
        <v>0</v>
      </c>
      <c r="Q102" s="2"/>
      <c r="R102" s="6">
        <v>0.0</v>
      </c>
      <c r="S102" s="6">
        <v>0.0</v>
      </c>
      <c r="T102" s="6">
        <v>0.0</v>
      </c>
      <c r="U102" s="6">
        <v>0.0</v>
      </c>
      <c r="V102" s="15"/>
      <c r="W102" s="22">
        <f t="shared" ref="W102:AA102" si="212">SUM(R102*1.2)</f>
        <v>0</v>
      </c>
      <c r="X102" s="23">
        <f t="shared" si="212"/>
        <v>0</v>
      </c>
      <c r="Y102" s="23">
        <f t="shared" si="212"/>
        <v>0</v>
      </c>
      <c r="Z102" s="23">
        <f t="shared" si="212"/>
        <v>0</v>
      </c>
      <c r="AA102" s="23">
        <f t="shared" si="212"/>
        <v>0</v>
      </c>
      <c r="AB102" s="23">
        <f t="shared" si="10"/>
        <v>0</v>
      </c>
      <c r="AC102" s="23">
        <f t="shared" si="11"/>
        <v>0</v>
      </c>
      <c r="AD102" s="3"/>
      <c r="AE102" s="23">
        <f t="shared" si="12"/>
        <v>0</v>
      </c>
      <c r="AF102" s="2"/>
      <c r="AS102" s="2"/>
    </row>
    <row r="103">
      <c r="A103" s="5">
        <v>115.0</v>
      </c>
      <c r="B103" s="5" t="s">
        <v>145</v>
      </c>
      <c r="C103" s="5" t="s">
        <v>36</v>
      </c>
      <c r="D103" s="5" t="s">
        <v>37</v>
      </c>
      <c r="E103" s="6">
        <v>0.0</v>
      </c>
      <c r="F103" s="6">
        <v>0.0</v>
      </c>
      <c r="G103" s="6">
        <v>0.0</v>
      </c>
      <c r="H103" s="6">
        <v>0.0</v>
      </c>
      <c r="I103" s="6">
        <v>0.0</v>
      </c>
      <c r="J103" s="22">
        <f t="shared" si="3"/>
        <v>0</v>
      </c>
      <c r="K103" s="23">
        <f t="shared" ref="K103:L103" si="213">SUM(F103*1.15)</f>
        <v>0</v>
      </c>
      <c r="L103" s="23">
        <f t="shared" si="213"/>
        <v>0</v>
      </c>
      <c r="M103" s="23">
        <f t="shared" si="5"/>
        <v>0</v>
      </c>
      <c r="N103" s="23">
        <f t="shared" si="6"/>
        <v>0</v>
      </c>
      <c r="O103" s="23">
        <f t="shared" si="7"/>
        <v>0</v>
      </c>
      <c r="P103" s="23">
        <f t="shared" si="8"/>
        <v>0</v>
      </c>
      <c r="Q103" s="2"/>
      <c r="R103" s="6">
        <v>0.0</v>
      </c>
      <c r="S103" s="6">
        <v>0.0</v>
      </c>
      <c r="T103" s="6">
        <v>0.0</v>
      </c>
      <c r="U103" s="6">
        <v>0.0</v>
      </c>
      <c r="V103" s="15"/>
      <c r="W103" s="22">
        <f t="shared" ref="W103:AA103" si="214">SUM(R103*1.2)</f>
        <v>0</v>
      </c>
      <c r="X103" s="23">
        <f t="shared" si="214"/>
        <v>0</v>
      </c>
      <c r="Y103" s="23">
        <f t="shared" si="214"/>
        <v>0</v>
      </c>
      <c r="Z103" s="23">
        <f t="shared" si="214"/>
        <v>0</v>
      </c>
      <c r="AA103" s="23">
        <f t="shared" si="214"/>
        <v>0</v>
      </c>
      <c r="AB103" s="23">
        <f t="shared" si="10"/>
        <v>0</v>
      </c>
      <c r="AC103" s="23">
        <f t="shared" si="11"/>
        <v>0</v>
      </c>
      <c r="AD103" s="3"/>
      <c r="AE103" s="23">
        <f t="shared" si="12"/>
        <v>0</v>
      </c>
      <c r="AF103" s="2"/>
      <c r="AS103" s="2"/>
    </row>
    <row r="104">
      <c r="A104" s="5">
        <v>115.0</v>
      </c>
      <c r="B104" s="5" t="s">
        <v>146</v>
      </c>
      <c r="C104" s="5" t="s">
        <v>31</v>
      </c>
      <c r="D104" s="5" t="s">
        <v>32</v>
      </c>
      <c r="E104" s="6">
        <v>0.0</v>
      </c>
      <c r="F104" s="6">
        <v>0.0</v>
      </c>
      <c r="G104" s="6">
        <v>0.0</v>
      </c>
      <c r="H104" s="6">
        <v>0.0</v>
      </c>
      <c r="I104" s="6">
        <v>0.0</v>
      </c>
      <c r="J104" s="22">
        <f t="shared" si="3"/>
        <v>0</v>
      </c>
      <c r="K104" s="23">
        <f t="shared" ref="K104:L104" si="215">SUM(F104*1.15)</f>
        <v>0</v>
      </c>
      <c r="L104" s="23">
        <f t="shared" si="215"/>
        <v>0</v>
      </c>
      <c r="M104" s="23">
        <f t="shared" si="5"/>
        <v>0</v>
      </c>
      <c r="N104" s="23">
        <f t="shared" si="6"/>
        <v>0</v>
      </c>
      <c r="O104" s="23">
        <f t="shared" si="7"/>
        <v>0</v>
      </c>
      <c r="P104" s="23">
        <f t="shared" si="8"/>
        <v>0</v>
      </c>
      <c r="Q104" s="2"/>
      <c r="R104" s="6">
        <v>0.0</v>
      </c>
      <c r="S104" s="6">
        <v>0.0</v>
      </c>
      <c r="T104" s="6">
        <v>0.0</v>
      </c>
      <c r="U104" s="6">
        <v>0.0</v>
      </c>
      <c r="V104" s="15"/>
      <c r="W104" s="22">
        <f t="shared" ref="W104:AA104" si="216">SUM(R104*1.2)</f>
        <v>0</v>
      </c>
      <c r="X104" s="23">
        <f t="shared" si="216"/>
        <v>0</v>
      </c>
      <c r="Y104" s="23">
        <f t="shared" si="216"/>
        <v>0</v>
      </c>
      <c r="Z104" s="23">
        <f t="shared" si="216"/>
        <v>0</v>
      </c>
      <c r="AA104" s="23">
        <f t="shared" si="216"/>
        <v>0</v>
      </c>
      <c r="AB104" s="23">
        <f t="shared" si="10"/>
        <v>0</v>
      </c>
      <c r="AC104" s="23">
        <f t="shared" si="11"/>
        <v>0</v>
      </c>
      <c r="AD104" s="3"/>
      <c r="AE104" s="23">
        <f t="shared" si="12"/>
        <v>0</v>
      </c>
      <c r="AF104" s="2"/>
      <c r="AS104" s="2"/>
    </row>
    <row r="105">
      <c r="C105" s="9"/>
      <c r="D105" s="9"/>
      <c r="E105" s="15"/>
      <c r="F105" s="15"/>
      <c r="G105" s="15"/>
      <c r="H105" s="15"/>
      <c r="I105" s="15"/>
      <c r="J105" s="32"/>
      <c r="K105" s="15"/>
      <c r="L105" s="15"/>
      <c r="M105" s="15"/>
      <c r="N105" s="15"/>
      <c r="Q105" s="2"/>
      <c r="W105" s="22"/>
      <c r="AD105" s="3"/>
      <c r="AF105" s="2"/>
      <c r="AS105" s="2"/>
    </row>
    <row r="106">
      <c r="E106" s="15"/>
      <c r="F106" s="15"/>
      <c r="G106" s="15"/>
      <c r="H106" s="15"/>
      <c r="I106" s="15"/>
      <c r="J106" s="32"/>
      <c r="K106" s="15"/>
      <c r="L106" s="15"/>
      <c r="M106" s="15"/>
      <c r="N106" s="15"/>
      <c r="Q106" s="2"/>
      <c r="W106" s="22"/>
      <c r="AD106" s="3"/>
      <c r="AF106" s="2"/>
      <c r="AS106" s="2"/>
    </row>
    <row r="107">
      <c r="E107" s="15"/>
      <c r="F107" s="15"/>
      <c r="G107" s="15"/>
      <c r="H107" s="15"/>
      <c r="I107" s="15"/>
      <c r="J107" s="32"/>
      <c r="K107" s="15"/>
      <c r="L107" s="15"/>
      <c r="M107" s="15"/>
      <c r="N107" s="15"/>
      <c r="Q107" s="2"/>
      <c r="W107" s="22"/>
      <c r="AD107" s="3"/>
      <c r="AF107" s="2"/>
      <c r="AS107" s="2"/>
    </row>
    <row r="108">
      <c r="E108" s="15"/>
      <c r="F108" s="15"/>
      <c r="G108" s="15"/>
      <c r="H108" s="15"/>
      <c r="I108" s="15"/>
      <c r="J108" s="32"/>
      <c r="K108" s="15"/>
      <c r="L108" s="15"/>
      <c r="M108" s="15"/>
      <c r="N108" s="15"/>
      <c r="Q108" s="2"/>
      <c r="W108" s="22"/>
      <c r="AD108" s="3"/>
      <c r="AF108" s="2"/>
      <c r="AS108" s="2"/>
    </row>
    <row r="109">
      <c r="E109" s="15"/>
      <c r="F109" s="15"/>
      <c r="G109" s="15"/>
      <c r="H109" s="15"/>
      <c r="I109" s="15"/>
      <c r="J109" s="32"/>
      <c r="K109" s="15"/>
      <c r="L109" s="15"/>
      <c r="M109" s="15"/>
      <c r="N109" s="15"/>
      <c r="Q109" s="2"/>
      <c r="W109" s="22"/>
      <c r="AD109" s="3"/>
      <c r="AF109" s="2"/>
      <c r="AS109" s="2"/>
    </row>
    <row r="110">
      <c r="E110" s="15"/>
      <c r="F110" s="15"/>
      <c r="G110" s="15"/>
      <c r="H110" s="15"/>
      <c r="I110" s="15"/>
      <c r="J110" s="32"/>
      <c r="K110" s="15"/>
      <c r="L110" s="15"/>
      <c r="M110" s="15"/>
      <c r="N110" s="15"/>
      <c r="Q110" s="2"/>
      <c r="W110" s="22"/>
      <c r="AD110" s="3"/>
      <c r="AF110" s="2"/>
      <c r="AS110" s="2"/>
    </row>
    <row r="111">
      <c r="E111" s="15"/>
      <c r="F111" s="15"/>
      <c r="G111" s="15"/>
      <c r="H111" s="15"/>
      <c r="I111" s="15"/>
      <c r="J111" s="32"/>
      <c r="K111" s="15"/>
      <c r="L111" s="15"/>
      <c r="M111" s="15"/>
      <c r="N111" s="15"/>
      <c r="Q111" s="2"/>
      <c r="W111" s="22"/>
      <c r="AD111" s="3"/>
      <c r="AF111" s="2"/>
      <c r="AS111" s="2"/>
    </row>
    <row r="112">
      <c r="E112" s="15"/>
      <c r="F112" s="15"/>
      <c r="G112" s="15"/>
      <c r="H112" s="15"/>
      <c r="I112" s="15"/>
      <c r="J112" s="32"/>
      <c r="K112" s="15"/>
      <c r="L112" s="15"/>
      <c r="M112" s="15"/>
      <c r="N112" s="15"/>
      <c r="Q112" s="2"/>
      <c r="W112" s="22"/>
      <c r="AD112" s="3"/>
      <c r="AF112" s="2"/>
      <c r="AS112" s="2"/>
    </row>
    <row r="113">
      <c r="E113" s="15"/>
      <c r="F113" s="15"/>
      <c r="G113" s="15"/>
      <c r="H113" s="15"/>
      <c r="I113" s="15"/>
      <c r="J113" s="32"/>
      <c r="K113" s="15"/>
      <c r="L113" s="15"/>
      <c r="M113" s="15"/>
      <c r="N113" s="15"/>
      <c r="Q113" s="2"/>
      <c r="W113" s="22"/>
      <c r="AD113" s="3"/>
      <c r="AF113" s="2"/>
      <c r="AS113" s="2"/>
    </row>
    <row r="114">
      <c r="E114" s="15"/>
      <c r="F114" s="15"/>
      <c r="G114" s="15"/>
      <c r="H114" s="15"/>
      <c r="I114" s="15"/>
      <c r="J114" s="32"/>
      <c r="K114" s="15"/>
      <c r="L114" s="15"/>
      <c r="M114" s="15"/>
      <c r="N114" s="15"/>
      <c r="Q114" s="2"/>
      <c r="W114" s="22"/>
      <c r="AD114" s="3"/>
      <c r="AF114" s="2"/>
      <c r="AS114" s="2"/>
    </row>
    <row r="115">
      <c r="E115" s="15"/>
      <c r="F115" s="15"/>
      <c r="G115" s="15"/>
      <c r="H115" s="15"/>
      <c r="I115" s="15"/>
      <c r="J115" s="32"/>
      <c r="K115" s="15"/>
      <c r="L115" s="15"/>
      <c r="M115" s="15"/>
      <c r="N115" s="15"/>
      <c r="Q115" s="2"/>
      <c r="W115" s="22"/>
      <c r="AD115" s="3"/>
      <c r="AF115" s="2"/>
      <c r="AS115" s="2"/>
    </row>
    <row r="116">
      <c r="E116" s="15"/>
      <c r="F116" s="15"/>
      <c r="G116" s="15"/>
      <c r="H116" s="15"/>
      <c r="I116" s="15"/>
      <c r="J116" s="32"/>
      <c r="K116" s="15"/>
      <c r="L116" s="15"/>
      <c r="M116" s="15"/>
      <c r="N116" s="15"/>
      <c r="Q116" s="2"/>
      <c r="W116" s="22"/>
      <c r="AD116" s="3"/>
      <c r="AF116" s="2"/>
      <c r="AS116" s="2"/>
    </row>
    <row r="117">
      <c r="E117" s="15"/>
      <c r="F117" s="15"/>
      <c r="G117" s="15"/>
      <c r="H117" s="15"/>
      <c r="I117" s="15"/>
      <c r="J117" s="32"/>
      <c r="K117" s="15"/>
      <c r="L117" s="15"/>
      <c r="M117" s="15"/>
      <c r="N117" s="15"/>
      <c r="Q117" s="2"/>
      <c r="W117" s="22"/>
      <c r="AD117" s="3"/>
      <c r="AF117" s="2"/>
      <c r="AS117" s="2"/>
    </row>
    <row r="118">
      <c r="E118" s="15"/>
      <c r="F118" s="15"/>
      <c r="G118" s="15"/>
      <c r="H118" s="15"/>
      <c r="I118" s="15"/>
      <c r="J118" s="32"/>
      <c r="K118" s="15"/>
      <c r="L118" s="15"/>
      <c r="M118" s="15"/>
      <c r="N118" s="15"/>
      <c r="Q118" s="2"/>
      <c r="W118" s="22"/>
      <c r="AD118" s="3"/>
      <c r="AF118" s="2"/>
      <c r="AS118" s="2"/>
    </row>
    <row r="119">
      <c r="E119" s="15"/>
      <c r="F119" s="15"/>
      <c r="G119" s="15"/>
      <c r="H119" s="15"/>
      <c r="I119" s="15"/>
      <c r="J119" s="32"/>
      <c r="K119" s="15"/>
      <c r="L119" s="15"/>
      <c r="M119" s="15"/>
      <c r="N119" s="15"/>
      <c r="Q119" s="2"/>
      <c r="W119" s="22"/>
      <c r="AD119" s="3"/>
      <c r="AF119" s="2"/>
      <c r="AS119" s="2"/>
    </row>
    <row r="120">
      <c r="E120" s="15"/>
      <c r="F120" s="15"/>
      <c r="G120" s="15"/>
      <c r="H120" s="15"/>
      <c r="I120" s="15"/>
      <c r="J120" s="32"/>
      <c r="K120" s="15"/>
      <c r="L120" s="15"/>
      <c r="M120" s="15"/>
      <c r="N120" s="15"/>
      <c r="Q120" s="2"/>
      <c r="W120" s="22"/>
      <c r="AD120" s="3"/>
      <c r="AF120" s="2"/>
      <c r="AS120" s="2"/>
    </row>
    <row r="121">
      <c r="E121" s="15"/>
      <c r="F121" s="15"/>
      <c r="G121" s="15"/>
      <c r="H121" s="15"/>
      <c r="I121" s="15"/>
      <c r="J121" s="32"/>
      <c r="K121" s="15"/>
      <c r="L121" s="15"/>
      <c r="M121" s="15"/>
      <c r="N121" s="15"/>
      <c r="Q121" s="2"/>
      <c r="W121" s="22"/>
      <c r="AD121" s="3"/>
      <c r="AF121" s="2"/>
      <c r="AS121" s="2"/>
    </row>
    <row r="122">
      <c r="E122" s="15"/>
      <c r="F122" s="15"/>
      <c r="G122" s="15"/>
      <c r="H122" s="15"/>
      <c r="I122" s="15"/>
      <c r="J122" s="32"/>
      <c r="K122" s="15"/>
      <c r="L122" s="15"/>
      <c r="M122" s="15"/>
      <c r="N122" s="15"/>
      <c r="Q122" s="2"/>
      <c r="W122" s="22"/>
      <c r="AD122" s="3"/>
      <c r="AF122" s="2"/>
      <c r="AS122" s="2"/>
    </row>
    <row r="123">
      <c r="E123" s="15"/>
      <c r="F123" s="15"/>
      <c r="G123" s="15"/>
      <c r="H123" s="15"/>
      <c r="I123" s="15"/>
      <c r="J123" s="32"/>
      <c r="K123" s="15"/>
      <c r="L123" s="15"/>
      <c r="M123" s="15"/>
      <c r="N123" s="15"/>
      <c r="Q123" s="2"/>
      <c r="W123" s="22"/>
      <c r="AD123" s="3"/>
      <c r="AF123" s="2"/>
      <c r="AS123" s="2"/>
    </row>
    <row r="124">
      <c r="E124" s="15"/>
      <c r="F124" s="15"/>
      <c r="G124" s="15"/>
      <c r="H124" s="15"/>
      <c r="I124" s="15"/>
      <c r="J124" s="32"/>
      <c r="K124" s="15"/>
      <c r="L124" s="15"/>
      <c r="M124" s="15"/>
      <c r="N124" s="15"/>
      <c r="Q124" s="2"/>
      <c r="W124" s="22"/>
      <c r="AD124" s="3"/>
      <c r="AF124" s="2"/>
      <c r="AS124" s="2"/>
    </row>
    <row r="125">
      <c r="E125" s="15"/>
      <c r="F125" s="15"/>
      <c r="G125" s="15"/>
      <c r="H125" s="15"/>
      <c r="I125" s="15"/>
      <c r="J125" s="32"/>
      <c r="K125" s="15"/>
      <c r="L125" s="15"/>
      <c r="M125" s="15"/>
      <c r="N125" s="15"/>
      <c r="Q125" s="2"/>
      <c r="W125" s="22"/>
      <c r="AD125" s="3"/>
      <c r="AF125" s="2"/>
      <c r="AS125" s="2"/>
    </row>
    <row r="126">
      <c r="E126" s="15"/>
      <c r="F126" s="15"/>
      <c r="G126" s="15"/>
      <c r="H126" s="15"/>
      <c r="I126" s="15"/>
      <c r="J126" s="32"/>
      <c r="K126" s="15"/>
      <c r="L126" s="15"/>
      <c r="M126" s="15"/>
      <c r="N126" s="15"/>
      <c r="Q126" s="2"/>
      <c r="W126" s="22"/>
      <c r="AD126" s="3"/>
      <c r="AF126" s="2"/>
      <c r="AS126" s="2"/>
    </row>
    <row r="127">
      <c r="E127" s="15"/>
      <c r="F127" s="15"/>
      <c r="G127" s="15"/>
      <c r="H127" s="15"/>
      <c r="I127" s="15"/>
      <c r="J127" s="32"/>
      <c r="K127" s="15"/>
      <c r="L127" s="15"/>
      <c r="M127" s="15"/>
      <c r="N127" s="15"/>
      <c r="Q127" s="2"/>
      <c r="W127" s="22"/>
      <c r="AD127" s="3"/>
      <c r="AF127" s="2"/>
      <c r="AS127" s="2"/>
    </row>
    <row r="128">
      <c r="E128" s="15"/>
      <c r="F128" s="15"/>
      <c r="G128" s="15"/>
      <c r="H128" s="15"/>
      <c r="I128" s="15"/>
      <c r="J128" s="32"/>
      <c r="K128" s="15"/>
      <c r="L128" s="15"/>
      <c r="M128" s="15"/>
      <c r="N128" s="15"/>
      <c r="Q128" s="2"/>
      <c r="W128" s="22"/>
      <c r="AD128" s="3"/>
      <c r="AF128" s="2"/>
      <c r="AS128" s="2"/>
    </row>
    <row r="129">
      <c r="E129" s="15"/>
      <c r="F129" s="15"/>
      <c r="G129" s="15"/>
      <c r="H129" s="15"/>
      <c r="I129" s="15"/>
      <c r="J129" s="32"/>
      <c r="K129" s="15"/>
      <c r="L129" s="15"/>
      <c r="M129" s="15"/>
      <c r="N129" s="15"/>
      <c r="Q129" s="2"/>
      <c r="W129" s="22"/>
      <c r="AD129" s="3"/>
      <c r="AF129" s="2"/>
      <c r="AS129" s="2"/>
    </row>
    <row r="130">
      <c r="E130" s="15"/>
      <c r="F130" s="15"/>
      <c r="G130" s="15"/>
      <c r="H130" s="15"/>
      <c r="I130" s="15"/>
      <c r="J130" s="32"/>
      <c r="K130" s="15"/>
      <c r="L130" s="15"/>
      <c r="M130" s="15"/>
      <c r="N130" s="15"/>
      <c r="Q130" s="2"/>
      <c r="W130" s="22"/>
      <c r="AD130" s="3"/>
      <c r="AF130" s="2"/>
      <c r="AS130" s="2"/>
    </row>
    <row r="131">
      <c r="E131" s="15"/>
      <c r="F131" s="15"/>
      <c r="G131" s="15"/>
      <c r="H131" s="15"/>
      <c r="I131" s="15"/>
      <c r="J131" s="32"/>
      <c r="K131" s="15"/>
      <c r="L131" s="15"/>
      <c r="M131" s="15"/>
      <c r="N131" s="15"/>
      <c r="Q131" s="2"/>
      <c r="W131" s="22"/>
      <c r="AD131" s="3"/>
      <c r="AF131" s="2"/>
      <c r="AS131" s="2"/>
    </row>
    <row r="132">
      <c r="E132" s="15"/>
      <c r="F132" s="15"/>
      <c r="G132" s="15"/>
      <c r="H132" s="15"/>
      <c r="I132" s="15"/>
      <c r="J132" s="32"/>
      <c r="K132" s="15"/>
      <c r="L132" s="15"/>
      <c r="M132" s="15"/>
      <c r="N132" s="15"/>
      <c r="Q132" s="2"/>
      <c r="W132" s="22"/>
      <c r="AD132" s="3"/>
      <c r="AF132" s="2"/>
      <c r="AS132" s="2"/>
    </row>
    <row r="133">
      <c r="E133" s="15"/>
      <c r="F133" s="15"/>
      <c r="G133" s="15"/>
      <c r="H133" s="15"/>
      <c r="I133" s="15"/>
      <c r="J133" s="32"/>
      <c r="K133" s="15"/>
      <c r="L133" s="15"/>
      <c r="M133" s="15"/>
      <c r="N133" s="15"/>
      <c r="Q133" s="2"/>
      <c r="W133" s="22"/>
      <c r="AD133" s="3"/>
      <c r="AF133" s="2"/>
      <c r="AS133" s="2"/>
    </row>
    <row r="134">
      <c r="E134" s="15"/>
      <c r="F134" s="15"/>
      <c r="G134" s="15"/>
      <c r="H134" s="15"/>
      <c r="I134" s="15"/>
      <c r="J134" s="32"/>
      <c r="K134" s="15"/>
      <c r="L134" s="15"/>
      <c r="M134" s="15"/>
      <c r="N134" s="15"/>
      <c r="Q134" s="2"/>
      <c r="W134" s="22"/>
      <c r="AD134" s="3"/>
      <c r="AF134" s="2"/>
      <c r="AS134" s="2"/>
    </row>
    <row r="135">
      <c r="E135" s="15"/>
      <c r="F135" s="15"/>
      <c r="G135" s="15"/>
      <c r="H135" s="15"/>
      <c r="I135" s="15"/>
      <c r="J135" s="32"/>
      <c r="K135" s="15"/>
      <c r="L135" s="15"/>
      <c r="M135" s="15"/>
      <c r="N135" s="15"/>
      <c r="Q135" s="2"/>
      <c r="W135" s="22"/>
      <c r="AD135" s="3"/>
      <c r="AF135" s="2"/>
      <c r="AS135" s="2"/>
    </row>
    <row r="136">
      <c r="E136" s="15"/>
      <c r="F136" s="15"/>
      <c r="G136" s="15"/>
      <c r="H136" s="15"/>
      <c r="I136" s="15"/>
      <c r="J136" s="32"/>
      <c r="K136" s="15"/>
      <c r="L136" s="15"/>
      <c r="M136" s="15"/>
      <c r="N136" s="15"/>
      <c r="Q136" s="2"/>
      <c r="W136" s="22"/>
      <c r="AD136" s="3"/>
      <c r="AF136" s="2"/>
      <c r="AS136" s="2"/>
    </row>
    <row r="137">
      <c r="E137" s="15"/>
      <c r="F137" s="15"/>
      <c r="G137" s="15"/>
      <c r="H137" s="15"/>
      <c r="I137" s="15"/>
      <c r="J137" s="32"/>
      <c r="K137" s="15"/>
      <c r="L137" s="15"/>
      <c r="M137" s="15"/>
      <c r="N137" s="15"/>
      <c r="Q137" s="2"/>
      <c r="W137" s="22"/>
      <c r="AD137" s="3"/>
      <c r="AF137" s="2"/>
      <c r="AS137" s="2"/>
    </row>
    <row r="138">
      <c r="E138" s="15"/>
      <c r="F138" s="15"/>
      <c r="G138" s="15"/>
      <c r="H138" s="15"/>
      <c r="I138" s="15"/>
      <c r="J138" s="32"/>
      <c r="K138" s="15"/>
      <c r="L138" s="15"/>
      <c r="M138" s="15"/>
      <c r="N138" s="15"/>
      <c r="Q138" s="2"/>
      <c r="W138" s="22"/>
      <c r="AD138" s="3"/>
      <c r="AF138" s="2"/>
      <c r="AS138" s="2"/>
    </row>
    <row r="139">
      <c r="E139" s="15"/>
      <c r="F139" s="15"/>
      <c r="G139" s="15"/>
      <c r="H139" s="15"/>
      <c r="I139" s="15"/>
      <c r="J139" s="32"/>
      <c r="K139" s="15"/>
      <c r="L139" s="15"/>
      <c r="M139" s="15"/>
      <c r="N139" s="15"/>
      <c r="Q139" s="2"/>
      <c r="W139" s="22"/>
      <c r="AD139" s="3"/>
      <c r="AF139" s="2"/>
      <c r="AS139" s="2"/>
    </row>
    <row r="140">
      <c r="E140" s="15"/>
      <c r="F140" s="15"/>
      <c r="G140" s="15"/>
      <c r="H140" s="15"/>
      <c r="I140" s="15"/>
      <c r="J140" s="32"/>
      <c r="K140" s="15"/>
      <c r="L140" s="15"/>
      <c r="M140" s="15"/>
      <c r="N140" s="15"/>
      <c r="Q140" s="2"/>
      <c r="W140" s="22"/>
      <c r="AD140" s="3"/>
      <c r="AF140" s="2"/>
      <c r="AS140" s="2"/>
    </row>
    <row r="141">
      <c r="E141" s="15"/>
      <c r="F141" s="15"/>
      <c r="G141" s="15"/>
      <c r="H141" s="15"/>
      <c r="I141" s="15"/>
      <c r="J141" s="32"/>
      <c r="K141" s="15"/>
      <c r="L141" s="15"/>
      <c r="M141" s="15"/>
      <c r="N141" s="15"/>
      <c r="Q141" s="2"/>
      <c r="W141" s="22"/>
      <c r="AD141" s="3"/>
      <c r="AF141" s="2"/>
      <c r="AS141" s="2"/>
    </row>
    <row r="142">
      <c r="E142" s="15"/>
      <c r="F142" s="15"/>
      <c r="G142" s="15"/>
      <c r="H142" s="15"/>
      <c r="I142" s="15"/>
      <c r="J142" s="32"/>
      <c r="K142" s="15"/>
      <c r="L142" s="15"/>
      <c r="M142" s="15"/>
      <c r="N142" s="15"/>
      <c r="Q142" s="2"/>
      <c r="W142" s="22"/>
      <c r="AD142" s="3"/>
      <c r="AF142" s="2"/>
      <c r="AS142" s="2"/>
    </row>
    <row r="143">
      <c r="E143" s="15"/>
      <c r="F143" s="15"/>
      <c r="G143" s="15"/>
      <c r="H143" s="15"/>
      <c r="I143" s="15"/>
      <c r="J143" s="32"/>
      <c r="K143" s="15"/>
      <c r="L143" s="15"/>
      <c r="M143" s="15"/>
      <c r="N143" s="15"/>
      <c r="Q143" s="2"/>
      <c r="W143" s="22"/>
      <c r="AD143" s="3"/>
      <c r="AF143" s="2"/>
      <c r="AS143" s="2"/>
    </row>
    <row r="144">
      <c r="E144" s="15"/>
      <c r="F144" s="15"/>
      <c r="G144" s="15"/>
      <c r="H144" s="15"/>
      <c r="I144" s="15"/>
      <c r="J144" s="32"/>
      <c r="K144" s="15"/>
      <c r="L144" s="15"/>
      <c r="M144" s="15"/>
      <c r="N144" s="15"/>
      <c r="Q144" s="2"/>
      <c r="W144" s="22"/>
      <c r="AD144" s="3"/>
      <c r="AF144" s="2"/>
      <c r="AS144" s="2"/>
    </row>
    <row r="145">
      <c r="E145" s="15"/>
      <c r="F145" s="15"/>
      <c r="G145" s="15"/>
      <c r="H145" s="15"/>
      <c r="I145" s="15"/>
      <c r="J145" s="32"/>
      <c r="K145" s="15"/>
      <c r="L145" s="15"/>
      <c r="M145" s="15"/>
      <c r="N145" s="15"/>
      <c r="Q145" s="2"/>
      <c r="W145" s="22"/>
      <c r="AD145" s="3"/>
      <c r="AF145" s="2"/>
      <c r="AS145" s="2"/>
    </row>
    <row r="146">
      <c r="E146" s="15"/>
      <c r="F146" s="15"/>
      <c r="G146" s="15"/>
      <c r="H146" s="15"/>
      <c r="I146" s="15"/>
      <c r="J146" s="32"/>
      <c r="K146" s="15"/>
      <c r="L146" s="15"/>
      <c r="M146" s="15"/>
      <c r="N146" s="15"/>
      <c r="Q146" s="2"/>
      <c r="W146" s="22"/>
      <c r="AD146" s="3"/>
      <c r="AF146" s="2"/>
      <c r="AS146" s="2"/>
    </row>
    <row r="147">
      <c r="E147" s="15"/>
      <c r="F147" s="15"/>
      <c r="G147" s="15"/>
      <c r="H147" s="15"/>
      <c r="I147" s="15"/>
      <c r="J147" s="32"/>
      <c r="K147" s="15"/>
      <c r="L147" s="15"/>
      <c r="M147" s="15"/>
      <c r="N147" s="15"/>
      <c r="Q147" s="2"/>
      <c r="W147" s="22"/>
      <c r="AD147" s="3"/>
      <c r="AF147" s="2"/>
      <c r="AS147" s="2"/>
    </row>
    <row r="148">
      <c r="E148" s="15"/>
      <c r="F148" s="15"/>
      <c r="G148" s="15"/>
      <c r="H148" s="15"/>
      <c r="I148" s="15"/>
      <c r="J148" s="32"/>
      <c r="K148" s="15"/>
      <c r="L148" s="15"/>
      <c r="M148" s="15"/>
      <c r="N148" s="15"/>
      <c r="Q148" s="2"/>
      <c r="W148" s="22"/>
      <c r="AD148" s="3"/>
      <c r="AF148" s="2"/>
      <c r="AS148" s="2"/>
    </row>
    <row r="149">
      <c r="E149" s="15"/>
      <c r="F149" s="15"/>
      <c r="G149" s="15"/>
      <c r="H149" s="15"/>
      <c r="I149" s="15"/>
      <c r="J149" s="32"/>
      <c r="K149" s="15"/>
      <c r="L149" s="15"/>
      <c r="M149" s="15"/>
      <c r="N149" s="15"/>
      <c r="Q149" s="2"/>
      <c r="W149" s="22"/>
      <c r="AD149" s="3"/>
      <c r="AF149" s="2"/>
      <c r="AS149" s="2"/>
    </row>
    <row r="150">
      <c r="E150" s="15"/>
      <c r="F150" s="15"/>
      <c r="G150" s="15"/>
      <c r="H150" s="15"/>
      <c r="I150" s="15"/>
      <c r="J150" s="32"/>
      <c r="K150" s="15"/>
      <c r="L150" s="15"/>
      <c r="M150" s="15"/>
      <c r="N150" s="15"/>
      <c r="Q150" s="2"/>
      <c r="W150" s="22"/>
      <c r="AD150" s="3"/>
      <c r="AF150" s="2"/>
      <c r="AS150" s="2"/>
    </row>
    <row r="151">
      <c r="E151" s="15"/>
      <c r="F151" s="15"/>
      <c r="G151" s="15"/>
      <c r="H151" s="15"/>
      <c r="I151" s="15"/>
      <c r="J151" s="32"/>
      <c r="K151" s="15"/>
      <c r="L151" s="15"/>
      <c r="M151" s="15"/>
      <c r="N151" s="15"/>
      <c r="Q151" s="2"/>
      <c r="W151" s="22"/>
      <c r="AD151" s="3"/>
      <c r="AF151" s="2"/>
      <c r="AS151" s="2"/>
    </row>
    <row r="152">
      <c r="E152" s="15"/>
      <c r="F152" s="15"/>
      <c r="G152" s="15"/>
      <c r="H152" s="15"/>
      <c r="I152" s="15"/>
      <c r="J152" s="32"/>
      <c r="K152" s="15"/>
      <c r="L152" s="15"/>
      <c r="M152" s="15"/>
      <c r="N152" s="15"/>
      <c r="Q152" s="2"/>
      <c r="W152" s="22"/>
      <c r="AD152" s="3"/>
      <c r="AF152" s="2"/>
      <c r="AS152" s="2"/>
    </row>
    <row r="153">
      <c r="E153" s="15"/>
      <c r="F153" s="15"/>
      <c r="G153" s="15"/>
      <c r="H153" s="15"/>
      <c r="I153" s="15"/>
      <c r="J153" s="32"/>
      <c r="K153" s="15"/>
      <c r="L153" s="15"/>
      <c r="M153" s="15"/>
      <c r="N153" s="15"/>
      <c r="Q153" s="2"/>
      <c r="W153" s="22"/>
      <c r="AD153" s="3"/>
      <c r="AF153" s="2"/>
      <c r="AS153" s="2"/>
    </row>
    <row r="154">
      <c r="E154" s="15"/>
      <c r="F154" s="15"/>
      <c r="G154" s="15"/>
      <c r="H154" s="15"/>
      <c r="I154" s="15"/>
      <c r="J154" s="32"/>
      <c r="K154" s="15"/>
      <c r="L154" s="15"/>
      <c r="M154" s="15"/>
      <c r="N154" s="15"/>
      <c r="Q154" s="2"/>
      <c r="W154" s="22"/>
      <c r="AD154" s="3"/>
      <c r="AF154" s="2"/>
      <c r="AS154" s="2"/>
    </row>
    <row r="155">
      <c r="E155" s="15"/>
      <c r="F155" s="15"/>
      <c r="G155" s="15"/>
      <c r="H155" s="15"/>
      <c r="I155" s="15"/>
      <c r="J155" s="32"/>
      <c r="K155" s="15"/>
      <c r="L155" s="15"/>
      <c r="M155" s="15"/>
      <c r="N155" s="15"/>
      <c r="Q155" s="2"/>
      <c r="W155" s="22"/>
      <c r="AD155" s="3"/>
      <c r="AF155" s="2"/>
      <c r="AS155" s="2"/>
    </row>
    <row r="156">
      <c r="E156" s="15"/>
      <c r="F156" s="15"/>
      <c r="G156" s="15"/>
      <c r="H156" s="15"/>
      <c r="I156" s="15"/>
      <c r="J156" s="32"/>
      <c r="K156" s="15"/>
      <c r="L156" s="15"/>
      <c r="M156" s="15"/>
      <c r="N156" s="15"/>
      <c r="Q156" s="2"/>
      <c r="W156" s="22"/>
      <c r="AD156" s="3"/>
      <c r="AF156" s="2"/>
      <c r="AS156" s="2"/>
    </row>
    <row r="157">
      <c r="E157" s="15"/>
      <c r="F157" s="15"/>
      <c r="G157" s="15"/>
      <c r="H157" s="15"/>
      <c r="I157" s="15"/>
      <c r="J157" s="32"/>
      <c r="K157" s="15"/>
      <c r="L157" s="15"/>
      <c r="M157" s="15"/>
      <c r="N157" s="15"/>
      <c r="Q157" s="2"/>
      <c r="W157" s="22"/>
      <c r="AD157" s="3"/>
      <c r="AF157" s="2"/>
      <c r="AS157" s="2"/>
    </row>
    <row r="158">
      <c r="E158" s="15"/>
      <c r="F158" s="15"/>
      <c r="G158" s="15"/>
      <c r="H158" s="15"/>
      <c r="I158" s="15"/>
      <c r="J158" s="32"/>
      <c r="K158" s="15"/>
      <c r="L158" s="15"/>
      <c r="M158" s="15"/>
      <c r="N158" s="15"/>
      <c r="Q158" s="2"/>
      <c r="W158" s="22"/>
      <c r="AD158" s="3"/>
      <c r="AF158" s="2"/>
      <c r="AS158" s="2"/>
    </row>
    <row r="159">
      <c r="E159" s="15"/>
      <c r="F159" s="15"/>
      <c r="G159" s="15"/>
      <c r="H159" s="15"/>
      <c r="I159" s="15"/>
      <c r="J159" s="32"/>
      <c r="K159" s="15"/>
      <c r="L159" s="15"/>
      <c r="M159" s="15"/>
      <c r="N159" s="15"/>
      <c r="Q159" s="2"/>
      <c r="W159" s="22"/>
      <c r="AD159" s="3"/>
      <c r="AF159" s="2"/>
      <c r="AS159" s="2"/>
    </row>
    <row r="160">
      <c r="E160" s="15"/>
      <c r="F160" s="15"/>
      <c r="G160" s="15"/>
      <c r="H160" s="15"/>
      <c r="I160" s="15"/>
      <c r="J160" s="32"/>
      <c r="K160" s="15"/>
      <c r="L160" s="15"/>
      <c r="M160" s="15"/>
      <c r="N160" s="15"/>
      <c r="Q160" s="2"/>
      <c r="W160" s="22"/>
      <c r="AD160" s="3"/>
      <c r="AF160" s="2"/>
      <c r="AS160" s="2"/>
    </row>
    <row r="161">
      <c r="E161" s="15"/>
      <c r="F161" s="15"/>
      <c r="G161" s="15"/>
      <c r="H161" s="15"/>
      <c r="I161" s="15"/>
      <c r="J161" s="32"/>
      <c r="K161" s="15"/>
      <c r="L161" s="15"/>
      <c r="M161" s="15"/>
      <c r="N161" s="15"/>
      <c r="Q161" s="2"/>
      <c r="W161" s="22"/>
      <c r="AD161" s="3"/>
      <c r="AF161" s="2"/>
      <c r="AS161" s="2"/>
    </row>
    <row r="162">
      <c r="E162" s="15"/>
      <c r="F162" s="15"/>
      <c r="G162" s="15"/>
      <c r="H162" s="15"/>
      <c r="I162" s="15"/>
      <c r="J162" s="32"/>
      <c r="K162" s="15"/>
      <c r="L162" s="15"/>
      <c r="M162" s="15"/>
      <c r="N162" s="15"/>
      <c r="Q162" s="2"/>
      <c r="W162" s="22"/>
      <c r="AD162" s="3"/>
      <c r="AF162" s="2"/>
      <c r="AS162" s="2"/>
    </row>
    <row r="163">
      <c r="E163" s="15"/>
      <c r="F163" s="15"/>
      <c r="G163" s="15"/>
      <c r="H163" s="15"/>
      <c r="I163" s="15"/>
      <c r="J163" s="32"/>
      <c r="K163" s="15"/>
      <c r="L163" s="15"/>
      <c r="M163" s="15"/>
      <c r="N163" s="15"/>
      <c r="Q163" s="2"/>
      <c r="W163" s="22"/>
      <c r="AD163" s="3"/>
      <c r="AF163" s="2"/>
      <c r="AS163" s="2"/>
    </row>
    <row r="164">
      <c r="E164" s="15"/>
      <c r="F164" s="15"/>
      <c r="G164" s="15"/>
      <c r="H164" s="15"/>
      <c r="I164" s="15"/>
      <c r="J164" s="32"/>
      <c r="K164" s="15"/>
      <c r="L164" s="15"/>
      <c r="M164" s="15"/>
      <c r="N164" s="15"/>
      <c r="Q164" s="2"/>
      <c r="W164" s="22"/>
      <c r="AD164" s="3"/>
      <c r="AF164" s="2"/>
      <c r="AS164" s="2"/>
    </row>
    <row r="165">
      <c r="E165" s="15"/>
      <c r="F165" s="15"/>
      <c r="G165" s="15"/>
      <c r="H165" s="15"/>
      <c r="I165" s="15"/>
      <c r="J165" s="32"/>
      <c r="K165" s="15"/>
      <c r="L165" s="15"/>
      <c r="M165" s="15"/>
      <c r="N165" s="15"/>
      <c r="Q165" s="2"/>
      <c r="W165" s="22"/>
      <c r="AD165" s="3"/>
      <c r="AF165" s="2"/>
      <c r="AS165" s="2"/>
    </row>
    <row r="166">
      <c r="E166" s="15"/>
      <c r="F166" s="15"/>
      <c r="G166" s="15"/>
      <c r="H166" s="15"/>
      <c r="I166" s="15"/>
      <c r="J166" s="32"/>
      <c r="K166" s="15"/>
      <c r="L166" s="15"/>
      <c r="M166" s="15"/>
      <c r="N166" s="15"/>
      <c r="Q166" s="2"/>
      <c r="W166" s="22"/>
      <c r="AD166" s="3"/>
      <c r="AF166" s="2"/>
      <c r="AS166" s="2"/>
    </row>
    <row r="167">
      <c r="E167" s="15"/>
      <c r="F167" s="15"/>
      <c r="G167" s="15"/>
      <c r="H167" s="15"/>
      <c r="I167" s="15"/>
      <c r="J167" s="32"/>
      <c r="K167" s="15"/>
      <c r="L167" s="15"/>
      <c r="M167" s="15"/>
      <c r="N167" s="15"/>
      <c r="Q167" s="2"/>
      <c r="W167" s="22"/>
      <c r="AD167" s="3"/>
      <c r="AF167" s="2"/>
      <c r="AS167" s="2"/>
    </row>
    <row r="168">
      <c r="E168" s="15"/>
      <c r="F168" s="15"/>
      <c r="G168" s="15"/>
      <c r="H168" s="15"/>
      <c r="I168" s="15"/>
      <c r="J168" s="32"/>
      <c r="K168" s="15"/>
      <c r="L168" s="15"/>
      <c r="M168" s="15"/>
      <c r="N168" s="15"/>
      <c r="Q168" s="2"/>
      <c r="W168" s="22"/>
      <c r="AD168" s="3"/>
      <c r="AF168" s="2"/>
      <c r="AS168" s="2"/>
    </row>
    <row r="169">
      <c r="E169" s="15"/>
      <c r="F169" s="15"/>
      <c r="G169" s="15"/>
      <c r="H169" s="15"/>
      <c r="I169" s="15"/>
      <c r="J169" s="32"/>
      <c r="K169" s="15"/>
      <c r="L169" s="15"/>
      <c r="M169" s="15"/>
      <c r="N169" s="15"/>
      <c r="Q169" s="2"/>
      <c r="W169" s="22"/>
      <c r="AD169" s="3"/>
      <c r="AF169" s="2"/>
      <c r="AS169" s="2"/>
    </row>
    <row r="170">
      <c r="E170" s="15"/>
      <c r="F170" s="15"/>
      <c r="G170" s="15"/>
      <c r="H170" s="15"/>
      <c r="I170" s="15"/>
      <c r="J170" s="32"/>
      <c r="K170" s="15"/>
      <c r="L170" s="15"/>
      <c r="M170" s="15"/>
      <c r="N170" s="15"/>
      <c r="Q170" s="2"/>
      <c r="W170" s="22"/>
      <c r="AD170" s="3"/>
      <c r="AF170" s="2"/>
      <c r="AS170" s="2"/>
    </row>
    <row r="171">
      <c r="E171" s="15"/>
      <c r="F171" s="15"/>
      <c r="G171" s="15"/>
      <c r="H171" s="15"/>
      <c r="I171" s="15"/>
      <c r="J171" s="32"/>
      <c r="K171" s="15"/>
      <c r="L171" s="15"/>
      <c r="M171" s="15"/>
      <c r="N171" s="15"/>
      <c r="Q171" s="2"/>
      <c r="W171" s="22"/>
      <c r="AD171" s="3"/>
      <c r="AF171" s="2"/>
      <c r="AS171" s="2"/>
    </row>
    <row r="172">
      <c r="E172" s="15"/>
      <c r="F172" s="15"/>
      <c r="G172" s="15"/>
      <c r="H172" s="15"/>
      <c r="I172" s="15"/>
      <c r="J172" s="32"/>
      <c r="K172" s="15"/>
      <c r="L172" s="15"/>
      <c r="M172" s="15"/>
      <c r="N172" s="15"/>
      <c r="Q172" s="2"/>
      <c r="W172" s="22"/>
      <c r="AD172" s="3"/>
      <c r="AF172" s="2"/>
      <c r="AS172" s="2"/>
    </row>
    <row r="173">
      <c r="E173" s="15"/>
      <c r="F173" s="15"/>
      <c r="G173" s="15"/>
      <c r="H173" s="15"/>
      <c r="I173" s="15"/>
      <c r="J173" s="32"/>
      <c r="K173" s="15"/>
      <c r="L173" s="15"/>
      <c r="M173" s="15"/>
      <c r="N173" s="15"/>
      <c r="Q173" s="2"/>
      <c r="W173" s="22"/>
      <c r="AD173" s="3"/>
      <c r="AF173" s="2"/>
      <c r="AS173" s="2"/>
    </row>
    <row r="174">
      <c r="E174" s="15"/>
      <c r="F174" s="15"/>
      <c r="G174" s="15"/>
      <c r="H174" s="15"/>
      <c r="I174" s="15"/>
      <c r="J174" s="32"/>
      <c r="K174" s="15"/>
      <c r="L174" s="15"/>
      <c r="M174" s="15"/>
      <c r="N174" s="15"/>
      <c r="Q174" s="2"/>
      <c r="W174" s="22"/>
      <c r="AD174" s="3"/>
      <c r="AF174" s="2"/>
      <c r="AS174" s="2"/>
    </row>
    <row r="175">
      <c r="E175" s="15"/>
      <c r="F175" s="15"/>
      <c r="G175" s="15"/>
      <c r="H175" s="15"/>
      <c r="I175" s="15"/>
      <c r="J175" s="32"/>
      <c r="K175" s="15"/>
      <c r="L175" s="15"/>
      <c r="M175" s="15"/>
      <c r="N175" s="15"/>
      <c r="Q175" s="2"/>
      <c r="W175" s="22"/>
      <c r="AD175" s="3"/>
      <c r="AF175" s="2"/>
      <c r="AS175" s="2"/>
    </row>
    <row r="176">
      <c r="E176" s="15"/>
      <c r="F176" s="15"/>
      <c r="G176" s="15"/>
      <c r="H176" s="15"/>
      <c r="I176" s="15"/>
      <c r="J176" s="32"/>
      <c r="K176" s="15"/>
      <c r="L176" s="15"/>
      <c r="M176" s="15"/>
      <c r="N176" s="15"/>
      <c r="Q176" s="2"/>
      <c r="W176" s="22"/>
      <c r="AD176" s="3"/>
      <c r="AF176" s="2"/>
      <c r="AS176" s="2"/>
    </row>
    <row r="177">
      <c r="E177" s="15"/>
      <c r="F177" s="15"/>
      <c r="G177" s="15"/>
      <c r="H177" s="15"/>
      <c r="I177" s="15"/>
      <c r="J177" s="32"/>
      <c r="K177" s="15"/>
      <c r="L177" s="15"/>
      <c r="M177" s="15"/>
      <c r="N177" s="15"/>
      <c r="Q177" s="2"/>
      <c r="W177" s="22"/>
      <c r="AD177" s="3"/>
      <c r="AF177" s="2"/>
      <c r="AS177" s="2"/>
    </row>
    <row r="178">
      <c r="E178" s="15"/>
      <c r="F178" s="15"/>
      <c r="G178" s="15"/>
      <c r="H178" s="15"/>
      <c r="I178" s="15"/>
      <c r="J178" s="32"/>
      <c r="K178" s="15"/>
      <c r="L178" s="15"/>
      <c r="M178" s="15"/>
      <c r="N178" s="15"/>
      <c r="Q178" s="2"/>
      <c r="W178" s="22"/>
      <c r="AD178" s="3"/>
      <c r="AF178" s="2"/>
      <c r="AS178" s="2"/>
    </row>
    <row r="179">
      <c r="E179" s="15"/>
      <c r="F179" s="15"/>
      <c r="G179" s="15"/>
      <c r="H179" s="15"/>
      <c r="I179" s="15"/>
      <c r="J179" s="32"/>
      <c r="K179" s="15"/>
      <c r="L179" s="15"/>
      <c r="M179" s="15"/>
      <c r="N179" s="15"/>
      <c r="Q179" s="2"/>
      <c r="W179" s="22"/>
      <c r="AD179" s="3"/>
      <c r="AF179" s="2"/>
      <c r="AS179" s="2"/>
    </row>
    <row r="180">
      <c r="E180" s="15"/>
      <c r="F180" s="15"/>
      <c r="G180" s="15"/>
      <c r="H180" s="15"/>
      <c r="I180" s="15"/>
      <c r="J180" s="32"/>
      <c r="K180" s="15"/>
      <c r="L180" s="15"/>
      <c r="M180" s="15"/>
      <c r="N180" s="15"/>
      <c r="Q180" s="2"/>
      <c r="W180" s="22"/>
      <c r="AD180" s="3"/>
      <c r="AF180" s="2"/>
      <c r="AS180" s="2"/>
    </row>
    <row r="181">
      <c r="E181" s="15"/>
      <c r="F181" s="15"/>
      <c r="G181" s="15"/>
      <c r="H181" s="15"/>
      <c r="I181" s="15"/>
      <c r="J181" s="32"/>
      <c r="K181" s="15"/>
      <c r="L181" s="15"/>
      <c r="M181" s="15"/>
      <c r="N181" s="15"/>
      <c r="Q181" s="2"/>
      <c r="W181" s="22"/>
      <c r="AD181" s="3"/>
      <c r="AF181" s="2"/>
      <c r="AS181" s="2"/>
    </row>
    <row r="182">
      <c r="E182" s="15"/>
      <c r="F182" s="15"/>
      <c r="G182" s="15"/>
      <c r="H182" s="15"/>
      <c r="I182" s="15"/>
      <c r="J182" s="32"/>
      <c r="K182" s="15"/>
      <c r="L182" s="15"/>
      <c r="M182" s="15"/>
      <c r="N182" s="15"/>
      <c r="Q182" s="2"/>
      <c r="W182" s="22"/>
      <c r="AD182" s="3"/>
      <c r="AF182" s="2"/>
      <c r="AS182" s="2"/>
    </row>
    <row r="183">
      <c r="E183" s="15"/>
      <c r="F183" s="15"/>
      <c r="G183" s="15"/>
      <c r="H183" s="15"/>
      <c r="I183" s="15"/>
      <c r="J183" s="32"/>
      <c r="K183" s="15"/>
      <c r="L183" s="15"/>
      <c r="M183" s="15"/>
      <c r="N183" s="15"/>
      <c r="Q183" s="2"/>
      <c r="W183" s="22"/>
      <c r="AD183" s="3"/>
      <c r="AF183" s="2"/>
      <c r="AS183" s="2"/>
    </row>
    <row r="184">
      <c r="E184" s="15"/>
      <c r="F184" s="15"/>
      <c r="G184" s="15"/>
      <c r="H184" s="15"/>
      <c r="I184" s="15"/>
      <c r="J184" s="32"/>
      <c r="K184" s="15"/>
      <c r="L184" s="15"/>
      <c r="M184" s="15"/>
      <c r="N184" s="15"/>
      <c r="Q184" s="2"/>
      <c r="W184" s="22"/>
      <c r="AD184" s="3"/>
      <c r="AF184" s="2"/>
      <c r="AS184" s="2"/>
    </row>
    <row r="185">
      <c r="E185" s="15"/>
      <c r="F185" s="15"/>
      <c r="G185" s="15"/>
      <c r="H185" s="15"/>
      <c r="I185" s="15"/>
      <c r="J185" s="32"/>
      <c r="K185" s="15"/>
      <c r="L185" s="15"/>
      <c r="M185" s="15"/>
      <c r="N185" s="15"/>
      <c r="Q185" s="2"/>
      <c r="W185" s="22"/>
      <c r="AD185" s="3"/>
      <c r="AF185" s="2"/>
      <c r="AS185" s="2"/>
    </row>
    <row r="186">
      <c r="E186" s="15"/>
      <c r="F186" s="15"/>
      <c r="G186" s="15"/>
      <c r="H186" s="15"/>
      <c r="I186" s="15"/>
      <c r="J186" s="32"/>
      <c r="K186" s="15"/>
      <c r="L186" s="15"/>
      <c r="M186" s="15"/>
      <c r="N186" s="15"/>
      <c r="Q186" s="2"/>
      <c r="W186" s="22"/>
      <c r="AD186" s="3"/>
      <c r="AF186" s="2"/>
      <c r="AS186" s="2"/>
    </row>
    <row r="187">
      <c r="E187" s="15"/>
      <c r="F187" s="15"/>
      <c r="G187" s="15"/>
      <c r="H187" s="15"/>
      <c r="I187" s="15"/>
      <c r="J187" s="32"/>
      <c r="K187" s="15"/>
      <c r="L187" s="15"/>
      <c r="M187" s="15"/>
      <c r="N187" s="15"/>
      <c r="Q187" s="2"/>
      <c r="W187" s="22"/>
      <c r="AD187" s="3"/>
      <c r="AF187" s="2"/>
      <c r="AS187" s="2"/>
    </row>
    <row r="188">
      <c r="E188" s="15"/>
      <c r="F188" s="15"/>
      <c r="G188" s="15"/>
      <c r="H188" s="15"/>
      <c r="I188" s="15"/>
      <c r="J188" s="32"/>
      <c r="K188" s="15"/>
      <c r="L188" s="15"/>
      <c r="M188" s="15"/>
      <c r="N188" s="15"/>
      <c r="Q188" s="2"/>
      <c r="W188" s="22"/>
      <c r="AD188" s="3"/>
      <c r="AF188" s="2"/>
      <c r="AS188" s="2"/>
    </row>
    <row r="189">
      <c r="E189" s="15"/>
      <c r="F189" s="15"/>
      <c r="G189" s="15"/>
      <c r="H189" s="15"/>
      <c r="I189" s="15"/>
      <c r="J189" s="32"/>
      <c r="K189" s="15"/>
      <c r="L189" s="15"/>
      <c r="M189" s="15"/>
      <c r="N189" s="15"/>
      <c r="Q189" s="2"/>
      <c r="W189" s="22"/>
      <c r="AD189" s="3"/>
      <c r="AF189" s="2"/>
      <c r="AS189" s="2"/>
    </row>
    <row r="190">
      <c r="E190" s="15"/>
      <c r="F190" s="15"/>
      <c r="G190" s="15"/>
      <c r="H190" s="15"/>
      <c r="I190" s="15"/>
      <c r="J190" s="32"/>
      <c r="K190" s="15"/>
      <c r="L190" s="15"/>
      <c r="M190" s="15"/>
      <c r="N190" s="15"/>
      <c r="Q190" s="2"/>
      <c r="W190" s="22"/>
      <c r="AD190" s="3"/>
      <c r="AF190" s="2"/>
      <c r="AS190" s="2"/>
    </row>
    <row r="191">
      <c r="E191" s="15"/>
      <c r="F191" s="15"/>
      <c r="G191" s="15"/>
      <c r="H191" s="15"/>
      <c r="I191" s="15"/>
      <c r="J191" s="32"/>
      <c r="K191" s="15"/>
      <c r="L191" s="15"/>
      <c r="M191" s="15"/>
      <c r="N191" s="15"/>
      <c r="Q191" s="2"/>
      <c r="W191" s="22"/>
      <c r="AD191" s="3"/>
      <c r="AF191" s="2"/>
      <c r="AS191" s="2"/>
    </row>
    <row r="192">
      <c r="E192" s="15"/>
      <c r="F192" s="15"/>
      <c r="G192" s="15"/>
      <c r="H192" s="15"/>
      <c r="I192" s="15"/>
      <c r="J192" s="32"/>
      <c r="K192" s="15"/>
      <c r="L192" s="15"/>
      <c r="M192" s="15"/>
      <c r="N192" s="15"/>
      <c r="Q192" s="2"/>
      <c r="W192" s="22"/>
      <c r="AD192" s="3"/>
      <c r="AF192" s="2"/>
      <c r="AS192" s="2"/>
    </row>
    <row r="193">
      <c r="E193" s="15"/>
      <c r="F193" s="15"/>
      <c r="G193" s="15"/>
      <c r="H193" s="15"/>
      <c r="I193" s="15"/>
      <c r="J193" s="32"/>
      <c r="K193" s="15"/>
      <c r="L193" s="15"/>
      <c r="M193" s="15"/>
      <c r="N193" s="15"/>
      <c r="Q193" s="2"/>
      <c r="W193" s="22"/>
      <c r="AD193" s="3"/>
      <c r="AF193" s="2"/>
      <c r="AS193" s="2"/>
    </row>
    <row r="194">
      <c r="E194" s="15"/>
      <c r="F194" s="15"/>
      <c r="G194" s="15"/>
      <c r="H194" s="15"/>
      <c r="I194" s="15"/>
      <c r="J194" s="32"/>
      <c r="K194" s="15"/>
      <c r="L194" s="15"/>
      <c r="M194" s="15"/>
      <c r="N194" s="15"/>
      <c r="Q194" s="2"/>
      <c r="W194" s="22"/>
      <c r="AD194" s="3"/>
      <c r="AF194" s="2"/>
      <c r="AS194" s="2"/>
    </row>
    <row r="195">
      <c r="E195" s="15"/>
      <c r="F195" s="15"/>
      <c r="G195" s="15"/>
      <c r="H195" s="15"/>
      <c r="I195" s="15"/>
      <c r="J195" s="32"/>
      <c r="K195" s="15"/>
      <c r="L195" s="15"/>
      <c r="M195" s="15"/>
      <c r="N195" s="15"/>
      <c r="Q195" s="2"/>
      <c r="W195" s="22"/>
      <c r="AD195" s="3"/>
      <c r="AF195" s="2"/>
      <c r="AS195" s="2"/>
    </row>
    <row r="196">
      <c r="E196" s="15"/>
      <c r="F196" s="15"/>
      <c r="G196" s="15"/>
      <c r="H196" s="15"/>
      <c r="I196" s="15"/>
      <c r="J196" s="32"/>
      <c r="K196" s="15"/>
      <c r="L196" s="15"/>
      <c r="M196" s="15"/>
      <c r="N196" s="15"/>
      <c r="Q196" s="2"/>
      <c r="W196" s="22"/>
      <c r="AD196" s="3"/>
      <c r="AF196" s="2"/>
      <c r="AS196" s="2"/>
    </row>
    <row r="197">
      <c r="E197" s="15"/>
      <c r="F197" s="15"/>
      <c r="G197" s="15"/>
      <c r="H197" s="15"/>
      <c r="I197" s="15"/>
      <c r="J197" s="32"/>
      <c r="K197" s="15"/>
      <c r="L197" s="15"/>
      <c r="M197" s="15"/>
      <c r="N197" s="15"/>
      <c r="Q197" s="2"/>
      <c r="W197" s="22"/>
      <c r="AD197" s="3"/>
      <c r="AF197" s="2"/>
      <c r="AS197" s="2"/>
    </row>
    <row r="198">
      <c r="E198" s="15"/>
      <c r="F198" s="15"/>
      <c r="G198" s="15"/>
      <c r="H198" s="15"/>
      <c r="I198" s="15"/>
      <c r="J198" s="32"/>
      <c r="K198" s="15"/>
      <c r="L198" s="15"/>
      <c r="M198" s="15"/>
      <c r="N198" s="15"/>
      <c r="Q198" s="2"/>
      <c r="W198" s="22"/>
      <c r="AD198" s="3"/>
      <c r="AF198" s="2"/>
      <c r="AS198" s="2"/>
    </row>
    <row r="199">
      <c r="E199" s="15"/>
      <c r="F199" s="15"/>
      <c r="G199" s="15"/>
      <c r="H199" s="15"/>
      <c r="I199" s="15"/>
      <c r="J199" s="32"/>
      <c r="K199" s="15"/>
      <c r="L199" s="15"/>
      <c r="M199" s="15"/>
      <c r="N199" s="15"/>
      <c r="Q199" s="2"/>
      <c r="W199" s="22"/>
      <c r="AD199" s="3"/>
      <c r="AF199" s="2"/>
      <c r="AS199" s="2"/>
    </row>
    <row r="200">
      <c r="E200" s="15"/>
      <c r="F200" s="15"/>
      <c r="G200" s="15"/>
      <c r="H200" s="15"/>
      <c r="I200" s="15"/>
      <c r="J200" s="32"/>
      <c r="K200" s="15"/>
      <c r="L200" s="15"/>
      <c r="M200" s="15"/>
      <c r="N200" s="15"/>
      <c r="Q200" s="2"/>
      <c r="W200" s="22"/>
      <c r="AD200" s="3"/>
      <c r="AF200" s="2"/>
      <c r="AS200" s="2"/>
    </row>
    <row r="201">
      <c r="E201" s="15"/>
      <c r="F201" s="15"/>
      <c r="G201" s="15"/>
      <c r="H201" s="15"/>
      <c r="I201" s="15"/>
      <c r="J201" s="32"/>
      <c r="K201" s="15"/>
      <c r="L201" s="15"/>
      <c r="M201" s="15"/>
      <c r="N201" s="15"/>
      <c r="Q201" s="2"/>
      <c r="W201" s="22"/>
      <c r="AD201" s="3"/>
      <c r="AF201" s="2"/>
      <c r="AS201" s="2"/>
    </row>
    <row r="202">
      <c r="E202" s="15"/>
      <c r="F202" s="15"/>
      <c r="G202" s="15"/>
      <c r="H202" s="15"/>
      <c r="I202" s="15"/>
      <c r="J202" s="32"/>
      <c r="K202" s="15"/>
      <c r="L202" s="15"/>
      <c r="M202" s="15"/>
      <c r="N202" s="15"/>
      <c r="Q202" s="2"/>
      <c r="W202" s="22"/>
      <c r="AD202" s="3"/>
      <c r="AF202" s="2"/>
      <c r="AS202" s="2"/>
    </row>
    <row r="203">
      <c r="E203" s="15"/>
      <c r="F203" s="15"/>
      <c r="G203" s="15"/>
      <c r="H203" s="15"/>
      <c r="I203" s="15"/>
      <c r="J203" s="32"/>
      <c r="K203" s="15"/>
      <c r="L203" s="15"/>
      <c r="M203" s="15"/>
      <c r="N203" s="15"/>
      <c r="Q203" s="2"/>
      <c r="W203" s="22"/>
      <c r="AD203" s="3"/>
      <c r="AF203" s="2"/>
      <c r="AS203" s="2"/>
    </row>
    <row r="204">
      <c r="E204" s="15"/>
      <c r="F204" s="15"/>
      <c r="G204" s="15"/>
      <c r="H204" s="15"/>
      <c r="I204" s="15"/>
      <c r="J204" s="32"/>
      <c r="K204" s="15"/>
      <c r="L204" s="15"/>
      <c r="M204" s="15"/>
      <c r="N204" s="15"/>
      <c r="Q204" s="2"/>
      <c r="W204" s="22"/>
      <c r="AD204" s="3"/>
      <c r="AF204" s="2"/>
      <c r="AS204" s="2"/>
    </row>
    <row r="205">
      <c r="E205" s="15"/>
      <c r="F205" s="15"/>
      <c r="G205" s="15"/>
      <c r="H205" s="15"/>
      <c r="I205" s="15"/>
      <c r="J205" s="32"/>
      <c r="K205" s="15"/>
      <c r="L205" s="15"/>
      <c r="M205" s="15"/>
      <c r="N205" s="15"/>
      <c r="Q205" s="2"/>
      <c r="W205" s="22"/>
      <c r="AD205" s="3"/>
      <c r="AF205" s="2"/>
      <c r="AS205" s="2"/>
    </row>
    <row r="206">
      <c r="E206" s="15"/>
      <c r="F206" s="15"/>
      <c r="G206" s="15"/>
      <c r="H206" s="15"/>
      <c r="I206" s="15"/>
      <c r="J206" s="32"/>
      <c r="K206" s="15"/>
      <c r="L206" s="15"/>
      <c r="M206" s="15"/>
      <c r="N206" s="15"/>
      <c r="Q206" s="2"/>
      <c r="W206" s="22"/>
      <c r="AD206" s="3"/>
      <c r="AF206" s="2"/>
      <c r="AS206" s="2"/>
    </row>
    <row r="207">
      <c r="E207" s="15"/>
      <c r="F207" s="15"/>
      <c r="G207" s="15"/>
      <c r="H207" s="15"/>
      <c r="I207" s="15"/>
      <c r="J207" s="32"/>
      <c r="K207" s="15"/>
      <c r="L207" s="15"/>
      <c r="M207" s="15"/>
      <c r="N207" s="15"/>
      <c r="Q207" s="2"/>
      <c r="W207" s="22"/>
      <c r="AD207" s="3"/>
      <c r="AF207" s="2"/>
      <c r="AS207" s="2"/>
    </row>
    <row r="208">
      <c r="E208" s="15"/>
      <c r="F208" s="15"/>
      <c r="G208" s="15"/>
      <c r="H208" s="15"/>
      <c r="I208" s="15"/>
      <c r="J208" s="32"/>
      <c r="K208" s="15"/>
      <c r="L208" s="15"/>
      <c r="M208" s="15"/>
      <c r="N208" s="15"/>
      <c r="Q208" s="2"/>
      <c r="W208" s="22"/>
      <c r="AD208" s="3"/>
      <c r="AF208" s="2"/>
      <c r="AS208" s="2"/>
    </row>
    <row r="209">
      <c r="E209" s="15"/>
      <c r="F209" s="15"/>
      <c r="G209" s="15"/>
      <c r="H209" s="15"/>
      <c r="I209" s="15"/>
      <c r="J209" s="32"/>
      <c r="K209" s="15"/>
      <c r="L209" s="15"/>
      <c r="M209" s="15"/>
      <c r="N209" s="15"/>
      <c r="Q209" s="2"/>
      <c r="W209" s="22"/>
      <c r="AD209" s="3"/>
      <c r="AF209" s="2"/>
      <c r="AS209" s="2"/>
    </row>
    <row r="210">
      <c r="E210" s="15"/>
      <c r="F210" s="15"/>
      <c r="G210" s="15"/>
      <c r="H210" s="15"/>
      <c r="I210" s="15"/>
      <c r="J210" s="32"/>
      <c r="K210" s="15"/>
      <c r="L210" s="15"/>
      <c r="M210" s="15"/>
      <c r="N210" s="15"/>
      <c r="Q210" s="2"/>
      <c r="W210" s="22"/>
      <c r="AD210" s="3"/>
      <c r="AF210" s="2"/>
      <c r="AS210" s="2"/>
    </row>
    <row r="211">
      <c r="E211" s="15"/>
      <c r="F211" s="15"/>
      <c r="G211" s="15"/>
      <c r="H211" s="15"/>
      <c r="I211" s="15"/>
      <c r="J211" s="32"/>
      <c r="K211" s="15"/>
      <c r="L211" s="15"/>
      <c r="M211" s="15"/>
      <c r="N211" s="15"/>
      <c r="Q211" s="2"/>
      <c r="W211" s="22"/>
      <c r="AD211" s="3"/>
      <c r="AF211" s="2"/>
      <c r="AS211" s="2"/>
    </row>
    <row r="212">
      <c r="E212" s="15"/>
      <c r="F212" s="15"/>
      <c r="G212" s="15"/>
      <c r="H212" s="15"/>
      <c r="I212" s="15"/>
      <c r="J212" s="32"/>
      <c r="K212" s="15"/>
      <c r="L212" s="15"/>
      <c r="M212" s="15"/>
      <c r="N212" s="15"/>
      <c r="Q212" s="2"/>
      <c r="W212" s="22"/>
      <c r="AD212" s="3"/>
      <c r="AF212" s="2"/>
      <c r="AS212" s="2"/>
    </row>
    <row r="213">
      <c r="E213" s="15"/>
      <c r="F213" s="15"/>
      <c r="G213" s="15"/>
      <c r="H213" s="15"/>
      <c r="I213" s="15"/>
      <c r="J213" s="32"/>
      <c r="K213" s="15"/>
      <c r="L213" s="15"/>
      <c r="M213" s="15"/>
      <c r="N213" s="15"/>
      <c r="Q213" s="2"/>
      <c r="W213" s="22"/>
      <c r="AD213" s="3"/>
      <c r="AF213" s="2"/>
      <c r="AS213" s="2"/>
    </row>
    <row r="214">
      <c r="E214" s="15"/>
      <c r="F214" s="15"/>
      <c r="G214" s="15"/>
      <c r="H214" s="15"/>
      <c r="I214" s="15"/>
      <c r="J214" s="32"/>
      <c r="K214" s="15"/>
      <c r="L214" s="15"/>
      <c r="M214" s="15"/>
      <c r="N214" s="15"/>
      <c r="Q214" s="2"/>
      <c r="W214" s="22"/>
      <c r="AD214" s="3"/>
      <c r="AF214" s="2"/>
      <c r="AS214" s="2"/>
    </row>
    <row r="215">
      <c r="E215" s="15"/>
      <c r="F215" s="15"/>
      <c r="G215" s="15"/>
      <c r="H215" s="15"/>
      <c r="I215" s="15"/>
      <c r="J215" s="32"/>
      <c r="K215" s="15"/>
      <c r="L215" s="15"/>
      <c r="M215" s="15"/>
      <c r="N215" s="15"/>
      <c r="Q215" s="2"/>
      <c r="W215" s="22"/>
      <c r="AD215" s="3"/>
      <c r="AF215" s="2"/>
      <c r="AS215" s="2"/>
    </row>
    <row r="216">
      <c r="E216" s="15"/>
      <c r="F216" s="15"/>
      <c r="G216" s="15"/>
      <c r="H216" s="15"/>
      <c r="I216" s="15"/>
      <c r="J216" s="32"/>
      <c r="K216" s="15"/>
      <c r="L216" s="15"/>
      <c r="M216" s="15"/>
      <c r="N216" s="15"/>
      <c r="Q216" s="2"/>
      <c r="W216" s="22"/>
      <c r="AD216" s="3"/>
      <c r="AF216" s="2"/>
      <c r="AS216" s="2"/>
    </row>
    <row r="217">
      <c r="E217" s="15"/>
      <c r="F217" s="15"/>
      <c r="G217" s="15"/>
      <c r="H217" s="15"/>
      <c r="I217" s="15"/>
      <c r="J217" s="32"/>
      <c r="K217" s="15"/>
      <c r="L217" s="15"/>
      <c r="M217" s="15"/>
      <c r="N217" s="15"/>
      <c r="Q217" s="2"/>
      <c r="W217" s="22"/>
      <c r="AD217" s="3"/>
      <c r="AF217" s="2"/>
      <c r="AS217" s="2"/>
    </row>
    <row r="218">
      <c r="E218" s="15"/>
      <c r="F218" s="15"/>
      <c r="G218" s="15"/>
      <c r="H218" s="15"/>
      <c r="I218" s="15"/>
      <c r="J218" s="32"/>
      <c r="K218" s="15"/>
      <c r="L218" s="15"/>
      <c r="M218" s="15"/>
      <c r="N218" s="15"/>
      <c r="Q218" s="2"/>
      <c r="W218" s="22"/>
      <c r="AD218" s="3"/>
      <c r="AF218" s="2"/>
      <c r="AS218" s="2"/>
    </row>
    <row r="219">
      <c r="E219" s="15"/>
      <c r="F219" s="15"/>
      <c r="G219" s="15"/>
      <c r="H219" s="15"/>
      <c r="I219" s="15"/>
      <c r="J219" s="32"/>
      <c r="K219" s="15"/>
      <c r="L219" s="15"/>
      <c r="M219" s="15"/>
      <c r="N219" s="15"/>
      <c r="Q219" s="2"/>
      <c r="W219" s="22"/>
      <c r="AD219" s="3"/>
      <c r="AF219" s="2"/>
      <c r="AS219" s="2"/>
    </row>
    <row r="220">
      <c r="E220" s="15"/>
      <c r="F220" s="15"/>
      <c r="G220" s="15"/>
      <c r="H220" s="15"/>
      <c r="I220" s="15"/>
      <c r="J220" s="32"/>
      <c r="K220" s="15"/>
      <c r="L220" s="15"/>
      <c r="M220" s="15"/>
      <c r="N220" s="15"/>
      <c r="Q220" s="2"/>
      <c r="W220" s="22"/>
      <c r="AD220" s="3"/>
      <c r="AF220" s="2"/>
      <c r="AS220" s="2"/>
    </row>
    <row r="221">
      <c r="E221" s="15"/>
      <c r="F221" s="15"/>
      <c r="G221" s="15"/>
      <c r="H221" s="15"/>
      <c r="I221" s="15"/>
      <c r="J221" s="32"/>
      <c r="K221" s="15"/>
      <c r="L221" s="15"/>
      <c r="M221" s="15"/>
      <c r="N221" s="15"/>
      <c r="Q221" s="2"/>
      <c r="W221" s="22"/>
      <c r="AD221" s="3"/>
      <c r="AF221" s="2"/>
      <c r="AS221" s="2"/>
    </row>
    <row r="222">
      <c r="E222" s="15"/>
      <c r="F222" s="15"/>
      <c r="G222" s="15"/>
      <c r="H222" s="15"/>
      <c r="I222" s="15"/>
      <c r="J222" s="32"/>
      <c r="K222" s="15"/>
      <c r="L222" s="15"/>
      <c r="M222" s="15"/>
      <c r="N222" s="15"/>
      <c r="Q222" s="2"/>
      <c r="W222" s="22"/>
      <c r="AD222" s="3"/>
      <c r="AF222" s="2"/>
      <c r="AS222" s="2"/>
    </row>
    <row r="223">
      <c r="E223" s="15"/>
      <c r="F223" s="15"/>
      <c r="G223" s="15"/>
      <c r="H223" s="15"/>
      <c r="I223" s="15"/>
      <c r="J223" s="32"/>
      <c r="K223" s="15"/>
      <c r="L223" s="15"/>
      <c r="M223" s="15"/>
      <c r="N223" s="15"/>
      <c r="Q223" s="2"/>
      <c r="W223" s="22"/>
      <c r="AD223" s="3"/>
      <c r="AF223" s="2"/>
      <c r="AS223" s="2"/>
    </row>
    <row r="224">
      <c r="E224" s="15"/>
      <c r="F224" s="15"/>
      <c r="G224" s="15"/>
      <c r="H224" s="15"/>
      <c r="I224" s="15"/>
      <c r="J224" s="32"/>
      <c r="K224" s="15"/>
      <c r="L224" s="15"/>
      <c r="M224" s="15"/>
      <c r="N224" s="15"/>
      <c r="Q224" s="2"/>
      <c r="W224" s="22"/>
      <c r="AD224" s="3"/>
      <c r="AF224" s="2"/>
      <c r="AS224" s="2"/>
    </row>
    <row r="225">
      <c r="E225" s="15"/>
      <c r="F225" s="15"/>
      <c r="G225" s="15"/>
      <c r="H225" s="15"/>
      <c r="I225" s="15"/>
      <c r="J225" s="32"/>
      <c r="K225" s="15"/>
      <c r="L225" s="15"/>
      <c r="M225" s="15"/>
      <c r="N225" s="15"/>
      <c r="Q225" s="2"/>
      <c r="W225" s="22"/>
      <c r="AD225" s="3"/>
      <c r="AF225" s="2"/>
      <c r="AS225" s="2"/>
    </row>
    <row r="226">
      <c r="E226" s="15"/>
      <c r="F226" s="15"/>
      <c r="G226" s="15"/>
      <c r="H226" s="15"/>
      <c r="I226" s="15"/>
      <c r="J226" s="32"/>
      <c r="K226" s="15"/>
      <c r="L226" s="15"/>
      <c r="M226" s="15"/>
      <c r="N226" s="15"/>
      <c r="Q226" s="2"/>
      <c r="W226" s="22"/>
      <c r="AD226" s="3"/>
      <c r="AF226" s="2"/>
      <c r="AS226" s="2"/>
    </row>
    <row r="227">
      <c r="E227" s="15"/>
      <c r="F227" s="15"/>
      <c r="G227" s="15"/>
      <c r="H227" s="15"/>
      <c r="I227" s="15"/>
      <c r="J227" s="32"/>
      <c r="K227" s="15"/>
      <c r="L227" s="15"/>
      <c r="M227" s="15"/>
      <c r="N227" s="15"/>
      <c r="Q227" s="2"/>
      <c r="W227" s="22"/>
      <c r="AD227" s="3"/>
      <c r="AF227" s="2"/>
      <c r="AS227" s="2"/>
    </row>
    <row r="228">
      <c r="E228" s="15"/>
      <c r="F228" s="15"/>
      <c r="G228" s="15"/>
      <c r="H228" s="15"/>
      <c r="I228" s="15"/>
      <c r="J228" s="32"/>
      <c r="K228" s="15"/>
      <c r="L228" s="15"/>
      <c r="M228" s="15"/>
      <c r="N228" s="15"/>
      <c r="Q228" s="2"/>
      <c r="W228" s="22"/>
      <c r="AD228" s="3"/>
      <c r="AF228" s="2"/>
      <c r="AS228" s="2"/>
    </row>
    <row r="229">
      <c r="E229" s="15"/>
      <c r="F229" s="15"/>
      <c r="G229" s="15"/>
      <c r="H229" s="15"/>
      <c r="I229" s="15"/>
      <c r="J229" s="32"/>
      <c r="K229" s="15"/>
      <c r="L229" s="15"/>
      <c r="M229" s="15"/>
      <c r="N229" s="15"/>
      <c r="Q229" s="2"/>
      <c r="W229" s="22"/>
      <c r="AD229" s="3"/>
      <c r="AF229" s="2"/>
      <c r="AS229" s="2"/>
    </row>
    <row r="230">
      <c r="E230" s="15"/>
      <c r="F230" s="15"/>
      <c r="G230" s="15"/>
      <c r="H230" s="15"/>
      <c r="I230" s="15"/>
      <c r="J230" s="32"/>
      <c r="K230" s="15"/>
      <c r="L230" s="15"/>
      <c r="M230" s="15"/>
      <c r="N230" s="15"/>
      <c r="Q230" s="2"/>
      <c r="W230" s="22"/>
      <c r="AD230" s="3"/>
      <c r="AF230" s="2"/>
      <c r="AS230" s="2"/>
    </row>
    <row r="231">
      <c r="E231" s="15"/>
      <c r="F231" s="15"/>
      <c r="G231" s="15"/>
      <c r="H231" s="15"/>
      <c r="I231" s="15"/>
      <c r="J231" s="32"/>
      <c r="K231" s="15"/>
      <c r="L231" s="15"/>
      <c r="M231" s="15"/>
      <c r="N231" s="15"/>
      <c r="Q231" s="2"/>
      <c r="W231" s="22"/>
      <c r="AD231" s="3"/>
      <c r="AF231" s="2"/>
      <c r="AS231" s="2"/>
    </row>
    <row r="232">
      <c r="E232" s="15"/>
      <c r="F232" s="15"/>
      <c r="G232" s="15"/>
      <c r="H232" s="15"/>
      <c r="I232" s="15"/>
      <c r="J232" s="32"/>
      <c r="K232" s="15"/>
      <c r="L232" s="15"/>
      <c r="M232" s="15"/>
      <c r="N232" s="15"/>
      <c r="Q232" s="2"/>
      <c r="W232" s="22"/>
      <c r="AD232" s="3"/>
      <c r="AF232" s="2"/>
      <c r="AS232" s="2"/>
    </row>
    <row r="233">
      <c r="E233" s="15"/>
      <c r="F233" s="15"/>
      <c r="G233" s="15"/>
      <c r="H233" s="15"/>
      <c r="I233" s="15"/>
      <c r="J233" s="32"/>
      <c r="K233" s="15"/>
      <c r="L233" s="15"/>
      <c r="M233" s="15"/>
      <c r="N233" s="15"/>
      <c r="Q233" s="2"/>
      <c r="W233" s="22"/>
      <c r="AD233" s="3"/>
      <c r="AF233" s="2"/>
      <c r="AS233" s="2"/>
    </row>
    <row r="234">
      <c r="E234" s="15"/>
      <c r="F234" s="15"/>
      <c r="G234" s="15"/>
      <c r="H234" s="15"/>
      <c r="I234" s="15"/>
      <c r="J234" s="32"/>
      <c r="K234" s="15"/>
      <c r="L234" s="15"/>
      <c r="M234" s="15"/>
      <c r="N234" s="15"/>
      <c r="Q234" s="2"/>
      <c r="W234" s="22"/>
      <c r="AD234" s="3"/>
      <c r="AF234" s="2"/>
      <c r="AS234" s="2"/>
    </row>
    <row r="235">
      <c r="E235" s="15"/>
      <c r="F235" s="15"/>
      <c r="G235" s="15"/>
      <c r="H235" s="15"/>
      <c r="I235" s="15"/>
      <c r="J235" s="32"/>
      <c r="K235" s="15"/>
      <c r="L235" s="15"/>
      <c r="M235" s="15"/>
      <c r="N235" s="15"/>
      <c r="Q235" s="2"/>
      <c r="W235" s="22"/>
      <c r="AD235" s="3"/>
      <c r="AF235" s="2"/>
      <c r="AS235" s="2"/>
    </row>
    <row r="236">
      <c r="E236" s="15"/>
      <c r="F236" s="15"/>
      <c r="G236" s="15"/>
      <c r="H236" s="15"/>
      <c r="I236" s="15"/>
      <c r="J236" s="32"/>
      <c r="K236" s="15"/>
      <c r="L236" s="15"/>
      <c r="M236" s="15"/>
      <c r="N236" s="15"/>
      <c r="Q236" s="2"/>
      <c r="W236" s="22"/>
      <c r="AD236" s="3"/>
      <c r="AF236" s="2"/>
      <c r="AS236" s="2"/>
    </row>
    <row r="237">
      <c r="E237" s="15"/>
      <c r="F237" s="15"/>
      <c r="G237" s="15"/>
      <c r="H237" s="15"/>
      <c r="I237" s="15"/>
      <c r="J237" s="32"/>
      <c r="K237" s="15"/>
      <c r="L237" s="15"/>
      <c r="M237" s="15"/>
      <c r="N237" s="15"/>
      <c r="Q237" s="2"/>
      <c r="W237" s="22"/>
      <c r="AD237" s="3"/>
      <c r="AF237" s="2"/>
      <c r="AS237" s="2"/>
    </row>
    <row r="238">
      <c r="E238" s="15"/>
      <c r="F238" s="15"/>
      <c r="G238" s="15"/>
      <c r="H238" s="15"/>
      <c r="I238" s="15"/>
      <c r="J238" s="32"/>
      <c r="K238" s="15"/>
      <c r="L238" s="15"/>
      <c r="M238" s="15"/>
      <c r="N238" s="15"/>
      <c r="Q238" s="2"/>
      <c r="W238" s="22"/>
      <c r="AD238" s="3"/>
      <c r="AF238" s="2"/>
      <c r="AS238" s="2"/>
    </row>
    <row r="239">
      <c r="E239" s="15"/>
      <c r="F239" s="15"/>
      <c r="G239" s="15"/>
      <c r="H239" s="15"/>
      <c r="I239" s="15"/>
      <c r="J239" s="32"/>
      <c r="K239" s="15"/>
      <c r="L239" s="15"/>
      <c r="M239" s="15"/>
      <c r="N239" s="15"/>
      <c r="Q239" s="2"/>
      <c r="W239" s="22"/>
      <c r="AD239" s="3"/>
      <c r="AF239" s="2"/>
      <c r="AS239" s="2"/>
    </row>
    <row r="240">
      <c r="E240" s="15"/>
      <c r="F240" s="15"/>
      <c r="G240" s="15"/>
      <c r="H240" s="15"/>
      <c r="I240" s="15"/>
      <c r="J240" s="32"/>
      <c r="K240" s="15"/>
      <c r="L240" s="15"/>
      <c r="M240" s="15"/>
      <c r="N240" s="15"/>
      <c r="Q240" s="2"/>
      <c r="W240" s="22"/>
      <c r="AD240" s="3"/>
      <c r="AF240" s="2"/>
      <c r="AS240" s="2"/>
    </row>
    <row r="241">
      <c r="E241" s="15"/>
      <c r="F241" s="15"/>
      <c r="G241" s="15"/>
      <c r="H241" s="15"/>
      <c r="I241" s="15"/>
      <c r="J241" s="32"/>
      <c r="K241" s="15"/>
      <c r="L241" s="15"/>
      <c r="M241" s="15"/>
      <c r="N241" s="15"/>
      <c r="Q241" s="2"/>
      <c r="W241" s="22"/>
      <c r="AD241" s="3"/>
      <c r="AF241" s="2"/>
      <c r="AS241" s="2"/>
    </row>
    <row r="242">
      <c r="E242" s="15"/>
      <c r="F242" s="15"/>
      <c r="G242" s="15"/>
      <c r="H242" s="15"/>
      <c r="I242" s="15"/>
      <c r="J242" s="32"/>
      <c r="K242" s="15"/>
      <c r="L242" s="15"/>
      <c r="M242" s="15"/>
      <c r="N242" s="15"/>
      <c r="Q242" s="2"/>
      <c r="W242" s="22"/>
      <c r="AD242" s="3"/>
      <c r="AF242" s="2"/>
      <c r="AS242" s="2"/>
    </row>
    <row r="243">
      <c r="E243" s="15"/>
      <c r="F243" s="15"/>
      <c r="G243" s="15"/>
      <c r="H243" s="15"/>
      <c r="I243" s="15"/>
      <c r="J243" s="32"/>
      <c r="K243" s="15"/>
      <c r="L243" s="15"/>
      <c r="M243" s="15"/>
      <c r="N243" s="15"/>
      <c r="Q243" s="2"/>
      <c r="W243" s="22"/>
      <c r="AD243" s="3"/>
      <c r="AF243" s="2"/>
      <c r="AS243" s="2"/>
    </row>
    <row r="244">
      <c r="E244" s="15"/>
      <c r="F244" s="15"/>
      <c r="G244" s="15"/>
      <c r="H244" s="15"/>
      <c r="I244" s="15"/>
      <c r="J244" s="32"/>
      <c r="K244" s="15"/>
      <c r="L244" s="15"/>
      <c r="M244" s="15"/>
      <c r="N244" s="15"/>
      <c r="Q244" s="2"/>
      <c r="W244" s="22"/>
      <c r="AD244" s="3"/>
      <c r="AF244" s="2"/>
      <c r="AS244" s="2"/>
    </row>
    <row r="245">
      <c r="E245" s="15"/>
      <c r="F245" s="15"/>
      <c r="G245" s="15"/>
      <c r="H245" s="15"/>
      <c r="I245" s="15"/>
      <c r="J245" s="32"/>
      <c r="K245" s="15"/>
      <c r="L245" s="15"/>
      <c r="M245" s="15"/>
      <c r="N245" s="15"/>
      <c r="Q245" s="2"/>
      <c r="W245" s="22"/>
      <c r="AD245" s="3"/>
      <c r="AF245" s="2"/>
      <c r="AS245" s="2"/>
    </row>
    <row r="246">
      <c r="E246" s="15"/>
      <c r="F246" s="15"/>
      <c r="G246" s="15"/>
      <c r="H246" s="15"/>
      <c r="I246" s="15"/>
      <c r="J246" s="32"/>
      <c r="K246" s="15"/>
      <c r="L246" s="15"/>
      <c r="M246" s="15"/>
      <c r="N246" s="15"/>
      <c r="Q246" s="2"/>
      <c r="W246" s="22"/>
      <c r="AD246" s="3"/>
      <c r="AF246" s="2"/>
      <c r="AS246" s="2"/>
    </row>
    <row r="247">
      <c r="E247" s="15"/>
      <c r="F247" s="15"/>
      <c r="G247" s="15"/>
      <c r="H247" s="15"/>
      <c r="I247" s="15"/>
      <c r="J247" s="32"/>
      <c r="K247" s="15"/>
      <c r="L247" s="15"/>
      <c r="M247" s="15"/>
      <c r="N247" s="15"/>
      <c r="Q247" s="2"/>
      <c r="W247" s="22"/>
      <c r="AD247" s="3"/>
      <c r="AF247" s="2"/>
      <c r="AS247" s="2"/>
    </row>
    <row r="248">
      <c r="E248" s="15"/>
      <c r="F248" s="15"/>
      <c r="G248" s="15"/>
      <c r="H248" s="15"/>
      <c r="I248" s="15"/>
      <c r="J248" s="32"/>
      <c r="K248" s="15"/>
      <c r="L248" s="15"/>
      <c r="M248" s="15"/>
      <c r="N248" s="15"/>
      <c r="Q248" s="2"/>
      <c r="W248" s="22"/>
      <c r="AD248" s="3"/>
      <c r="AF248" s="2"/>
      <c r="AS248" s="2"/>
    </row>
    <row r="249">
      <c r="E249" s="15"/>
      <c r="F249" s="15"/>
      <c r="G249" s="15"/>
      <c r="H249" s="15"/>
      <c r="I249" s="15"/>
      <c r="J249" s="32"/>
      <c r="K249" s="15"/>
      <c r="L249" s="15"/>
      <c r="M249" s="15"/>
      <c r="N249" s="15"/>
      <c r="Q249" s="2"/>
      <c r="W249" s="22"/>
      <c r="AD249" s="3"/>
      <c r="AF249" s="2"/>
      <c r="AS249" s="2"/>
    </row>
    <row r="250">
      <c r="E250" s="15"/>
      <c r="F250" s="15"/>
      <c r="G250" s="15"/>
      <c r="H250" s="15"/>
      <c r="I250" s="15"/>
      <c r="J250" s="32"/>
      <c r="K250" s="15"/>
      <c r="L250" s="15"/>
      <c r="M250" s="15"/>
      <c r="N250" s="15"/>
      <c r="Q250" s="2"/>
      <c r="W250" s="22"/>
      <c r="AD250" s="3"/>
      <c r="AF250" s="2"/>
      <c r="AS250" s="2"/>
    </row>
    <row r="251">
      <c r="E251" s="15"/>
      <c r="F251" s="15"/>
      <c r="G251" s="15"/>
      <c r="H251" s="15"/>
      <c r="I251" s="15"/>
      <c r="J251" s="32"/>
      <c r="K251" s="15"/>
      <c r="L251" s="15"/>
      <c r="M251" s="15"/>
      <c r="N251" s="15"/>
      <c r="Q251" s="2"/>
      <c r="W251" s="22"/>
      <c r="AD251" s="3"/>
      <c r="AF251" s="2"/>
      <c r="AS251" s="2"/>
    </row>
    <row r="252">
      <c r="E252" s="15"/>
      <c r="F252" s="15"/>
      <c r="G252" s="15"/>
      <c r="H252" s="15"/>
      <c r="I252" s="15"/>
      <c r="J252" s="32"/>
      <c r="K252" s="15"/>
      <c r="L252" s="15"/>
      <c r="M252" s="15"/>
      <c r="N252" s="15"/>
      <c r="Q252" s="2"/>
      <c r="W252" s="22"/>
      <c r="AD252" s="3"/>
      <c r="AF252" s="2"/>
      <c r="AS252" s="2"/>
    </row>
    <row r="253">
      <c r="E253" s="15"/>
      <c r="F253" s="15"/>
      <c r="G253" s="15"/>
      <c r="H253" s="15"/>
      <c r="I253" s="15"/>
      <c r="J253" s="32"/>
      <c r="K253" s="15"/>
      <c r="L253" s="15"/>
      <c r="M253" s="15"/>
      <c r="N253" s="15"/>
      <c r="Q253" s="2"/>
      <c r="W253" s="22"/>
      <c r="AD253" s="3"/>
      <c r="AF253" s="2"/>
      <c r="AS253" s="2"/>
    </row>
    <row r="254">
      <c r="E254" s="15"/>
      <c r="F254" s="15"/>
      <c r="G254" s="15"/>
      <c r="H254" s="15"/>
      <c r="I254" s="15"/>
      <c r="J254" s="32"/>
      <c r="K254" s="15"/>
      <c r="L254" s="15"/>
      <c r="M254" s="15"/>
      <c r="N254" s="15"/>
      <c r="Q254" s="2"/>
      <c r="W254" s="22"/>
      <c r="AD254" s="3"/>
      <c r="AF254" s="2"/>
      <c r="AS254" s="2"/>
    </row>
    <row r="255">
      <c r="E255" s="15"/>
      <c r="F255" s="15"/>
      <c r="G255" s="15"/>
      <c r="H255" s="15"/>
      <c r="I255" s="15"/>
      <c r="J255" s="32"/>
      <c r="K255" s="15"/>
      <c r="L255" s="15"/>
      <c r="M255" s="15"/>
      <c r="N255" s="15"/>
      <c r="Q255" s="2"/>
      <c r="W255" s="22"/>
      <c r="AD255" s="3"/>
      <c r="AF255" s="2"/>
      <c r="AS255" s="2"/>
    </row>
    <row r="256">
      <c r="E256" s="15"/>
      <c r="F256" s="15"/>
      <c r="G256" s="15"/>
      <c r="H256" s="15"/>
      <c r="I256" s="15"/>
      <c r="J256" s="32"/>
      <c r="K256" s="15"/>
      <c r="L256" s="15"/>
      <c r="M256" s="15"/>
      <c r="N256" s="15"/>
      <c r="Q256" s="2"/>
      <c r="W256" s="22"/>
      <c r="AD256" s="3"/>
      <c r="AF256" s="2"/>
      <c r="AS256" s="2"/>
    </row>
    <row r="257">
      <c r="E257" s="15"/>
      <c r="F257" s="15"/>
      <c r="G257" s="15"/>
      <c r="H257" s="15"/>
      <c r="I257" s="15"/>
      <c r="J257" s="32"/>
      <c r="K257" s="15"/>
      <c r="L257" s="15"/>
      <c r="M257" s="15"/>
      <c r="N257" s="15"/>
      <c r="Q257" s="2"/>
      <c r="W257" s="22"/>
      <c r="AD257" s="3"/>
      <c r="AF257" s="2"/>
      <c r="AS257" s="2"/>
    </row>
    <row r="258">
      <c r="E258" s="15"/>
      <c r="F258" s="15"/>
      <c r="G258" s="15"/>
      <c r="H258" s="15"/>
      <c r="I258" s="15"/>
      <c r="J258" s="32"/>
      <c r="K258" s="15"/>
      <c r="L258" s="15"/>
      <c r="M258" s="15"/>
      <c r="N258" s="15"/>
      <c r="Q258" s="2"/>
      <c r="W258" s="22"/>
      <c r="AD258" s="3"/>
      <c r="AF258" s="2"/>
      <c r="AS258" s="2"/>
    </row>
    <row r="259">
      <c r="E259" s="15"/>
      <c r="F259" s="15"/>
      <c r="G259" s="15"/>
      <c r="H259" s="15"/>
      <c r="I259" s="15"/>
      <c r="J259" s="32"/>
      <c r="K259" s="15"/>
      <c r="L259" s="15"/>
      <c r="M259" s="15"/>
      <c r="N259" s="15"/>
      <c r="Q259" s="2"/>
      <c r="W259" s="22"/>
      <c r="AD259" s="3"/>
      <c r="AF259" s="2"/>
      <c r="AS259" s="2"/>
    </row>
    <row r="260">
      <c r="E260" s="15"/>
      <c r="F260" s="15"/>
      <c r="G260" s="15"/>
      <c r="H260" s="15"/>
      <c r="I260" s="15"/>
      <c r="J260" s="32"/>
      <c r="K260" s="15"/>
      <c r="L260" s="15"/>
      <c r="M260" s="15"/>
      <c r="N260" s="15"/>
      <c r="Q260" s="2"/>
      <c r="W260" s="22"/>
      <c r="AD260" s="3"/>
      <c r="AF260" s="2"/>
      <c r="AS260" s="2"/>
    </row>
    <row r="261">
      <c r="E261" s="15"/>
      <c r="F261" s="15"/>
      <c r="G261" s="15"/>
      <c r="H261" s="15"/>
      <c r="I261" s="15"/>
      <c r="J261" s="32"/>
      <c r="K261" s="15"/>
      <c r="L261" s="15"/>
      <c r="M261" s="15"/>
      <c r="N261" s="15"/>
      <c r="Q261" s="2"/>
      <c r="W261" s="22"/>
      <c r="AD261" s="3"/>
      <c r="AF261" s="2"/>
      <c r="AS261" s="2"/>
    </row>
    <row r="262">
      <c r="E262" s="15"/>
      <c r="F262" s="15"/>
      <c r="G262" s="15"/>
      <c r="H262" s="15"/>
      <c r="I262" s="15"/>
      <c r="J262" s="32"/>
      <c r="K262" s="15"/>
      <c r="L262" s="15"/>
      <c r="M262" s="15"/>
      <c r="N262" s="15"/>
      <c r="Q262" s="2"/>
      <c r="W262" s="22"/>
      <c r="AD262" s="3"/>
      <c r="AF262" s="2"/>
      <c r="AS262" s="2"/>
    </row>
    <row r="263">
      <c r="E263" s="15"/>
      <c r="F263" s="15"/>
      <c r="G263" s="15"/>
      <c r="H263" s="15"/>
      <c r="I263" s="15"/>
      <c r="J263" s="32"/>
      <c r="K263" s="15"/>
      <c r="L263" s="15"/>
      <c r="M263" s="15"/>
      <c r="N263" s="15"/>
      <c r="Q263" s="2"/>
      <c r="W263" s="22"/>
      <c r="AD263" s="3"/>
      <c r="AF263" s="2"/>
      <c r="AS263" s="2"/>
    </row>
    <row r="264">
      <c r="E264" s="15"/>
      <c r="F264" s="15"/>
      <c r="G264" s="15"/>
      <c r="H264" s="15"/>
      <c r="I264" s="15"/>
      <c r="J264" s="32"/>
      <c r="K264" s="15"/>
      <c r="L264" s="15"/>
      <c r="M264" s="15"/>
      <c r="N264" s="15"/>
      <c r="Q264" s="2"/>
      <c r="W264" s="22"/>
      <c r="AD264" s="3"/>
      <c r="AF264" s="2"/>
      <c r="AS264" s="2"/>
    </row>
    <row r="265">
      <c r="E265" s="15"/>
      <c r="F265" s="15"/>
      <c r="G265" s="15"/>
      <c r="H265" s="15"/>
      <c r="I265" s="15"/>
      <c r="J265" s="32"/>
      <c r="K265" s="15"/>
      <c r="L265" s="15"/>
      <c r="M265" s="15"/>
      <c r="N265" s="15"/>
      <c r="Q265" s="2"/>
      <c r="W265" s="22"/>
      <c r="AD265" s="3"/>
      <c r="AF265" s="2"/>
      <c r="AS265" s="2"/>
    </row>
    <row r="266">
      <c r="E266" s="15"/>
      <c r="F266" s="15"/>
      <c r="G266" s="15"/>
      <c r="H266" s="15"/>
      <c r="I266" s="15"/>
      <c r="J266" s="32"/>
      <c r="K266" s="15"/>
      <c r="L266" s="15"/>
      <c r="M266" s="15"/>
      <c r="N266" s="15"/>
      <c r="Q266" s="2"/>
      <c r="W266" s="22"/>
      <c r="AD266" s="3"/>
      <c r="AF266" s="2"/>
      <c r="AS266" s="2"/>
    </row>
    <row r="267">
      <c r="E267" s="15"/>
      <c r="F267" s="15"/>
      <c r="G267" s="15"/>
      <c r="H267" s="15"/>
      <c r="I267" s="15"/>
      <c r="J267" s="32"/>
      <c r="K267" s="15"/>
      <c r="L267" s="15"/>
      <c r="M267" s="15"/>
      <c r="N267" s="15"/>
      <c r="Q267" s="2"/>
      <c r="W267" s="22"/>
      <c r="AD267" s="3"/>
      <c r="AF267" s="2"/>
      <c r="AS267" s="2"/>
    </row>
    <row r="268">
      <c r="E268" s="15"/>
      <c r="F268" s="15"/>
      <c r="G268" s="15"/>
      <c r="H268" s="15"/>
      <c r="I268" s="15"/>
      <c r="J268" s="32"/>
      <c r="K268" s="15"/>
      <c r="L268" s="15"/>
      <c r="M268" s="15"/>
      <c r="N268" s="15"/>
      <c r="Q268" s="2"/>
      <c r="W268" s="22"/>
      <c r="AD268" s="3"/>
      <c r="AF268" s="2"/>
      <c r="AS268" s="2"/>
    </row>
    <row r="269">
      <c r="E269" s="15"/>
      <c r="F269" s="15"/>
      <c r="G269" s="15"/>
      <c r="H269" s="15"/>
      <c r="I269" s="15"/>
      <c r="J269" s="32"/>
      <c r="K269" s="15"/>
      <c r="L269" s="15"/>
      <c r="M269" s="15"/>
      <c r="N269" s="15"/>
      <c r="Q269" s="2"/>
      <c r="W269" s="22"/>
      <c r="AD269" s="3"/>
      <c r="AF269" s="2"/>
      <c r="AS269" s="2"/>
    </row>
    <row r="270">
      <c r="E270" s="15"/>
      <c r="F270" s="15"/>
      <c r="G270" s="15"/>
      <c r="H270" s="15"/>
      <c r="I270" s="15"/>
      <c r="J270" s="32"/>
      <c r="K270" s="15"/>
      <c r="L270" s="15"/>
      <c r="M270" s="15"/>
      <c r="N270" s="15"/>
      <c r="Q270" s="2"/>
      <c r="W270" s="22"/>
      <c r="AD270" s="3"/>
      <c r="AF270" s="2"/>
      <c r="AS270" s="2"/>
    </row>
    <row r="271">
      <c r="E271" s="15"/>
      <c r="F271" s="15"/>
      <c r="G271" s="15"/>
      <c r="H271" s="15"/>
      <c r="I271" s="15"/>
      <c r="J271" s="32"/>
      <c r="K271" s="15"/>
      <c r="L271" s="15"/>
      <c r="M271" s="15"/>
      <c r="N271" s="15"/>
      <c r="Q271" s="2"/>
      <c r="W271" s="22"/>
      <c r="AD271" s="3"/>
      <c r="AF271" s="2"/>
      <c r="AS271" s="2"/>
    </row>
    <row r="272">
      <c r="E272" s="15"/>
      <c r="F272" s="15"/>
      <c r="G272" s="15"/>
      <c r="H272" s="15"/>
      <c r="I272" s="15"/>
      <c r="J272" s="32"/>
      <c r="K272" s="15"/>
      <c r="L272" s="15"/>
      <c r="M272" s="15"/>
      <c r="N272" s="15"/>
      <c r="Q272" s="2"/>
      <c r="W272" s="22"/>
      <c r="AD272" s="3"/>
      <c r="AF272" s="2"/>
      <c r="AS272" s="2"/>
    </row>
    <row r="273">
      <c r="E273" s="15"/>
      <c r="F273" s="15"/>
      <c r="G273" s="15"/>
      <c r="H273" s="15"/>
      <c r="I273" s="15"/>
      <c r="J273" s="32"/>
      <c r="K273" s="15"/>
      <c r="L273" s="15"/>
      <c r="M273" s="15"/>
      <c r="N273" s="15"/>
      <c r="Q273" s="2"/>
      <c r="W273" s="22"/>
      <c r="AD273" s="3"/>
      <c r="AF273" s="2"/>
      <c r="AS273" s="2"/>
    </row>
    <row r="274">
      <c r="E274" s="15"/>
      <c r="F274" s="15"/>
      <c r="G274" s="15"/>
      <c r="H274" s="15"/>
      <c r="I274" s="15"/>
      <c r="J274" s="32"/>
      <c r="K274" s="15"/>
      <c r="L274" s="15"/>
      <c r="M274" s="15"/>
      <c r="N274" s="15"/>
      <c r="Q274" s="2"/>
      <c r="W274" s="22"/>
      <c r="AD274" s="3"/>
      <c r="AF274" s="2"/>
      <c r="AS274" s="2"/>
    </row>
    <row r="275">
      <c r="E275" s="15"/>
      <c r="F275" s="15"/>
      <c r="G275" s="15"/>
      <c r="H275" s="15"/>
      <c r="I275" s="15"/>
      <c r="J275" s="32"/>
      <c r="K275" s="15"/>
      <c r="L275" s="15"/>
      <c r="M275" s="15"/>
      <c r="N275" s="15"/>
      <c r="Q275" s="2"/>
      <c r="W275" s="22"/>
      <c r="AD275" s="3"/>
      <c r="AF275" s="2"/>
      <c r="AS275" s="2"/>
    </row>
    <row r="276">
      <c r="E276" s="15"/>
      <c r="F276" s="15"/>
      <c r="G276" s="15"/>
      <c r="H276" s="15"/>
      <c r="I276" s="15"/>
      <c r="J276" s="32"/>
      <c r="K276" s="15"/>
      <c r="L276" s="15"/>
      <c r="M276" s="15"/>
      <c r="N276" s="15"/>
      <c r="Q276" s="2"/>
      <c r="W276" s="22"/>
      <c r="AD276" s="3"/>
      <c r="AF276" s="2"/>
      <c r="AS276" s="2"/>
    </row>
    <row r="277">
      <c r="E277" s="15"/>
      <c r="F277" s="15"/>
      <c r="G277" s="15"/>
      <c r="H277" s="15"/>
      <c r="I277" s="15"/>
      <c r="J277" s="32"/>
      <c r="K277" s="15"/>
      <c r="L277" s="15"/>
      <c r="M277" s="15"/>
      <c r="N277" s="15"/>
      <c r="Q277" s="2"/>
      <c r="W277" s="22"/>
      <c r="AD277" s="3"/>
      <c r="AF277" s="2"/>
      <c r="AS277" s="2"/>
    </row>
    <row r="278">
      <c r="E278" s="15"/>
      <c r="F278" s="15"/>
      <c r="G278" s="15"/>
      <c r="H278" s="15"/>
      <c r="I278" s="15"/>
      <c r="J278" s="32"/>
      <c r="K278" s="15"/>
      <c r="L278" s="15"/>
      <c r="M278" s="15"/>
      <c r="N278" s="15"/>
      <c r="Q278" s="2"/>
      <c r="W278" s="22"/>
      <c r="AD278" s="3"/>
      <c r="AF278" s="2"/>
      <c r="AS278" s="2"/>
    </row>
    <row r="279">
      <c r="E279" s="15"/>
      <c r="F279" s="15"/>
      <c r="G279" s="15"/>
      <c r="H279" s="15"/>
      <c r="I279" s="15"/>
      <c r="J279" s="32"/>
      <c r="K279" s="15"/>
      <c r="L279" s="15"/>
      <c r="M279" s="15"/>
      <c r="N279" s="15"/>
      <c r="Q279" s="2"/>
      <c r="W279" s="22"/>
      <c r="AD279" s="3"/>
      <c r="AF279" s="2"/>
      <c r="AS279" s="2"/>
    </row>
    <row r="280">
      <c r="E280" s="15"/>
      <c r="F280" s="15"/>
      <c r="G280" s="15"/>
      <c r="H280" s="15"/>
      <c r="I280" s="15"/>
      <c r="J280" s="32"/>
      <c r="K280" s="15"/>
      <c r="L280" s="15"/>
      <c r="M280" s="15"/>
      <c r="N280" s="15"/>
      <c r="Q280" s="2"/>
      <c r="W280" s="22"/>
      <c r="AD280" s="3"/>
      <c r="AF280" s="2"/>
      <c r="AS280" s="2"/>
    </row>
    <row r="281">
      <c r="E281" s="15"/>
      <c r="F281" s="15"/>
      <c r="G281" s="15"/>
      <c r="H281" s="15"/>
      <c r="I281" s="15"/>
      <c r="J281" s="32"/>
      <c r="K281" s="15"/>
      <c r="L281" s="15"/>
      <c r="M281" s="15"/>
      <c r="N281" s="15"/>
      <c r="Q281" s="2"/>
      <c r="W281" s="22"/>
      <c r="AD281" s="3"/>
      <c r="AF281" s="2"/>
      <c r="AS281" s="2"/>
    </row>
    <row r="282">
      <c r="E282" s="15"/>
      <c r="F282" s="15"/>
      <c r="G282" s="15"/>
      <c r="H282" s="15"/>
      <c r="I282" s="15"/>
      <c r="J282" s="32"/>
      <c r="K282" s="15"/>
      <c r="L282" s="15"/>
      <c r="M282" s="15"/>
      <c r="N282" s="15"/>
      <c r="Q282" s="2"/>
      <c r="W282" s="22"/>
      <c r="AD282" s="3"/>
      <c r="AF282" s="2"/>
      <c r="AS282" s="2"/>
    </row>
    <row r="283">
      <c r="E283" s="15"/>
      <c r="F283" s="15"/>
      <c r="G283" s="15"/>
      <c r="H283" s="15"/>
      <c r="I283" s="15"/>
      <c r="J283" s="32"/>
      <c r="K283" s="15"/>
      <c r="L283" s="15"/>
      <c r="M283" s="15"/>
      <c r="N283" s="15"/>
      <c r="Q283" s="2"/>
      <c r="W283" s="22"/>
      <c r="AD283" s="3"/>
      <c r="AF283" s="2"/>
      <c r="AS283" s="2"/>
    </row>
    <row r="284">
      <c r="E284" s="15"/>
      <c r="F284" s="15"/>
      <c r="G284" s="15"/>
      <c r="H284" s="15"/>
      <c r="I284" s="15"/>
      <c r="J284" s="32"/>
      <c r="K284" s="15"/>
      <c r="L284" s="15"/>
      <c r="M284" s="15"/>
      <c r="N284" s="15"/>
      <c r="Q284" s="2"/>
      <c r="W284" s="22"/>
      <c r="AD284" s="3"/>
      <c r="AF284" s="2"/>
      <c r="AS284" s="2"/>
    </row>
    <row r="285">
      <c r="E285" s="15"/>
      <c r="F285" s="15"/>
      <c r="G285" s="15"/>
      <c r="H285" s="15"/>
      <c r="I285" s="15"/>
      <c r="J285" s="32"/>
      <c r="K285" s="15"/>
      <c r="L285" s="15"/>
      <c r="M285" s="15"/>
      <c r="N285" s="15"/>
      <c r="Q285" s="2"/>
      <c r="W285" s="22"/>
      <c r="AD285" s="3"/>
      <c r="AF285" s="2"/>
      <c r="AS285" s="2"/>
    </row>
    <row r="286">
      <c r="E286" s="15"/>
      <c r="F286" s="15"/>
      <c r="G286" s="15"/>
      <c r="H286" s="15"/>
      <c r="I286" s="15"/>
      <c r="J286" s="32"/>
      <c r="K286" s="15"/>
      <c r="L286" s="15"/>
      <c r="M286" s="15"/>
      <c r="N286" s="15"/>
      <c r="Q286" s="2"/>
      <c r="W286" s="22"/>
      <c r="AD286" s="3"/>
      <c r="AF286" s="2"/>
      <c r="AS286" s="2"/>
    </row>
    <row r="287">
      <c r="E287" s="15"/>
      <c r="F287" s="15"/>
      <c r="G287" s="15"/>
      <c r="H287" s="15"/>
      <c r="I287" s="15"/>
      <c r="J287" s="32"/>
      <c r="K287" s="15"/>
      <c r="L287" s="15"/>
      <c r="M287" s="15"/>
      <c r="N287" s="15"/>
      <c r="Q287" s="2"/>
      <c r="W287" s="22"/>
      <c r="AD287" s="3"/>
      <c r="AF287" s="2"/>
      <c r="AS287" s="2"/>
    </row>
    <row r="288">
      <c r="E288" s="15"/>
      <c r="F288" s="15"/>
      <c r="G288" s="15"/>
      <c r="H288" s="15"/>
      <c r="I288" s="15"/>
      <c r="J288" s="32"/>
      <c r="K288" s="15"/>
      <c r="L288" s="15"/>
      <c r="M288" s="15"/>
      <c r="N288" s="15"/>
      <c r="Q288" s="2"/>
      <c r="W288" s="22"/>
      <c r="AD288" s="3"/>
      <c r="AF288" s="2"/>
      <c r="AS288" s="2"/>
    </row>
    <row r="289">
      <c r="E289" s="15"/>
      <c r="F289" s="15"/>
      <c r="G289" s="15"/>
      <c r="H289" s="15"/>
      <c r="I289" s="15"/>
      <c r="J289" s="32"/>
      <c r="K289" s="15"/>
      <c r="L289" s="15"/>
      <c r="M289" s="15"/>
      <c r="N289" s="15"/>
      <c r="Q289" s="2"/>
      <c r="W289" s="22"/>
      <c r="AD289" s="3"/>
      <c r="AF289" s="2"/>
      <c r="AS289" s="2"/>
    </row>
    <row r="290">
      <c r="E290" s="15"/>
      <c r="F290" s="15"/>
      <c r="G290" s="15"/>
      <c r="H290" s="15"/>
      <c r="I290" s="15"/>
      <c r="J290" s="32"/>
      <c r="K290" s="15"/>
      <c r="L290" s="15"/>
      <c r="M290" s="15"/>
      <c r="N290" s="15"/>
      <c r="Q290" s="2"/>
      <c r="W290" s="22"/>
      <c r="AD290" s="3"/>
      <c r="AF290" s="2"/>
      <c r="AS290" s="2"/>
    </row>
    <row r="291">
      <c r="E291" s="15"/>
      <c r="F291" s="15"/>
      <c r="G291" s="15"/>
      <c r="H291" s="15"/>
      <c r="I291" s="15"/>
      <c r="J291" s="32"/>
      <c r="K291" s="15"/>
      <c r="L291" s="15"/>
      <c r="M291" s="15"/>
      <c r="N291" s="15"/>
      <c r="Q291" s="2"/>
      <c r="W291" s="22"/>
      <c r="AD291" s="3"/>
      <c r="AF291" s="2"/>
      <c r="AS291" s="2"/>
    </row>
    <row r="292">
      <c r="E292" s="15"/>
      <c r="F292" s="15"/>
      <c r="G292" s="15"/>
      <c r="H292" s="15"/>
      <c r="I292" s="15"/>
      <c r="J292" s="32"/>
      <c r="K292" s="15"/>
      <c r="L292" s="15"/>
      <c r="M292" s="15"/>
      <c r="N292" s="15"/>
      <c r="Q292" s="2"/>
      <c r="W292" s="22"/>
      <c r="AD292" s="3"/>
      <c r="AF292" s="2"/>
      <c r="AS292" s="2"/>
    </row>
    <row r="293">
      <c r="E293" s="15"/>
      <c r="F293" s="15"/>
      <c r="G293" s="15"/>
      <c r="H293" s="15"/>
      <c r="I293" s="15"/>
      <c r="J293" s="32"/>
      <c r="K293" s="15"/>
      <c r="L293" s="15"/>
      <c r="M293" s="15"/>
      <c r="N293" s="15"/>
      <c r="Q293" s="2"/>
      <c r="W293" s="22"/>
      <c r="AD293" s="3"/>
      <c r="AF293" s="2"/>
      <c r="AS293" s="2"/>
    </row>
    <row r="294">
      <c r="E294" s="15"/>
      <c r="F294" s="15"/>
      <c r="G294" s="15"/>
      <c r="H294" s="15"/>
      <c r="I294" s="15"/>
      <c r="J294" s="32"/>
      <c r="K294" s="15"/>
      <c r="L294" s="15"/>
      <c r="M294" s="15"/>
      <c r="N294" s="15"/>
      <c r="Q294" s="2"/>
      <c r="W294" s="22"/>
      <c r="AD294" s="3"/>
      <c r="AF294" s="2"/>
      <c r="AS294" s="2"/>
    </row>
    <row r="295">
      <c r="E295" s="15"/>
      <c r="F295" s="15"/>
      <c r="G295" s="15"/>
      <c r="H295" s="15"/>
      <c r="I295" s="15"/>
      <c r="J295" s="32"/>
      <c r="K295" s="15"/>
      <c r="L295" s="15"/>
      <c r="M295" s="15"/>
      <c r="N295" s="15"/>
      <c r="Q295" s="2"/>
      <c r="W295" s="22"/>
      <c r="AD295" s="3"/>
      <c r="AF295" s="2"/>
      <c r="AS295" s="2"/>
    </row>
    <row r="296">
      <c r="E296" s="15"/>
      <c r="F296" s="15"/>
      <c r="G296" s="15"/>
      <c r="H296" s="15"/>
      <c r="I296" s="15"/>
      <c r="J296" s="32"/>
      <c r="K296" s="15"/>
      <c r="L296" s="15"/>
      <c r="M296" s="15"/>
      <c r="N296" s="15"/>
      <c r="Q296" s="2"/>
      <c r="W296" s="22"/>
      <c r="AD296" s="3"/>
      <c r="AF296" s="2"/>
      <c r="AS296" s="2"/>
    </row>
    <row r="297">
      <c r="E297" s="15"/>
      <c r="F297" s="15"/>
      <c r="G297" s="15"/>
      <c r="H297" s="15"/>
      <c r="I297" s="15"/>
      <c r="J297" s="32"/>
      <c r="K297" s="15"/>
      <c r="L297" s="15"/>
      <c r="M297" s="15"/>
      <c r="N297" s="15"/>
      <c r="Q297" s="2"/>
      <c r="W297" s="22"/>
      <c r="AD297" s="3"/>
      <c r="AF297" s="2"/>
      <c r="AS297" s="2"/>
    </row>
    <row r="298">
      <c r="E298" s="15"/>
      <c r="F298" s="15"/>
      <c r="G298" s="15"/>
      <c r="H298" s="15"/>
      <c r="I298" s="15"/>
      <c r="J298" s="32"/>
      <c r="K298" s="15"/>
      <c r="L298" s="15"/>
      <c r="M298" s="15"/>
      <c r="N298" s="15"/>
      <c r="Q298" s="2"/>
      <c r="W298" s="22"/>
      <c r="AD298" s="3"/>
      <c r="AF298" s="2"/>
      <c r="AS298" s="2"/>
    </row>
    <row r="299">
      <c r="E299" s="15"/>
      <c r="F299" s="15"/>
      <c r="G299" s="15"/>
      <c r="H299" s="15"/>
      <c r="I299" s="15"/>
      <c r="J299" s="32"/>
      <c r="K299" s="15"/>
      <c r="L299" s="15"/>
      <c r="M299" s="15"/>
      <c r="N299" s="15"/>
      <c r="Q299" s="2"/>
      <c r="W299" s="22"/>
      <c r="AD299" s="3"/>
      <c r="AF299" s="2"/>
      <c r="AS299" s="2"/>
    </row>
    <row r="300">
      <c r="E300" s="15"/>
      <c r="F300" s="15"/>
      <c r="G300" s="15"/>
      <c r="H300" s="15"/>
      <c r="I300" s="15"/>
      <c r="J300" s="32"/>
      <c r="K300" s="15"/>
      <c r="L300" s="15"/>
      <c r="M300" s="15"/>
      <c r="N300" s="15"/>
      <c r="Q300" s="2"/>
      <c r="W300" s="22"/>
      <c r="AD300" s="3"/>
      <c r="AF300" s="2"/>
      <c r="AS300" s="2"/>
    </row>
    <row r="301">
      <c r="E301" s="15"/>
      <c r="F301" s="15"/>
      <c r="G301" s="15"/>
      <c r="H301" s="15"/>
      <c r="I301" s="15"/>
      <c r="J301" s="32"/>
      <c r="K301" s="15"/>
      <c r="L301" s="15"/>
      <c r="M301" s="15"/>
      <c r="N301" s="15"/>
      <c r="Q301" s="2"/>
      <c r="W301" s="22"/>
      <c r="AD301" s="3"/>
      <c r="AF301" s="2"/>
      <c r="AS301" s="2"/>
    </row>
    <row r="302">
      <c r="E302" s="15"/>
      <c r="F302" s="15"/>
      <c r="G302" s="15"/>
      <c r="H302" s="15"/>
      <c r="I302" s="15"/>
      <c r="J302" s="32"/>
      <c r="K302" s="15"/>
      <c r="L302" s="15"/>
      <c r="M302" s="15"/>
      <c r="N302" s="15"/>
      <c r="Q302" s="2"/>
      <c r="W302" s="22"/>
      <c r="AD302" s="3"/>
      <c r="AF302" s="2"/>
      <c r="AS302" s="2"/>
    </row>
    <row r="303">
      <c r="E303" s="15"/>
      <c r="F303" s="15"/>
      <c r="G303" s="15"/>
      <c r="H303" s="15"/>
      <c r="I303" s="15"/>
      <c r="J303" s="32"/>
      <c r="K303" s="15"/>
      <c r="L303" s="15"/>
      <c r="M303" s="15"/>
      <c r="N303" s="15"/>
      <c r="Q303" s="2"/>
      <c r="W303" s="22"/>
      <c r="AD303" s="3"/>
      <c r="AF303" s="2"/>
      <c r="AS303" s="2"/>
    </row>
    <row r="304">
      <c r="E304" s="15"/>
      <c r="F304" s="15"/>
      <c r="G304" s="15"/>
      <c r="H304" s="15"/>
      <c r="I304" s="15"/>
      <c r="J304" s="32"/>
      <c r="K304" s="15"/>
      <c r="L304" s="15"/>
      <c r="M304" s="15"/>
      <c r="N304" s="15"/>
      <c r="Q304" s="2"/>
      <c r="W304" s="22"/>
      <c r="AD304" s="3"/>
      <c r="AF304" s="2"/>
      <c r="AS304" s="2"/>
    </row>
    <row r="305">
      <c r="E305" s="15"/>
      <c r="F305" s="15"/>
      <c r="G305" s="15"/>
      <c r="H305" s="15"/>
      <c r="I305" s="15"/>
      <c r="J305" s="32"/>
      <c r="K305" s="15"/>
      <c r="L305" s="15"/>
      <c r="M305" s="15"/>
      <c r="N305" s="15"/>
      <c r="Q305" s="2"/>
      <c r="W305" s="22"/>
      <c r="AD305" s="3"/>
      <c r="AF305" s="2"/>
      <c r="AS305" s="2"/>
    </row>
    <row r="306">
      <c r="E306" s="15"/>
      <c r="F306" s="15"/>
      <c r="G306" s="15"/>
      <c r="H306" s="15"/>
      <c r="I306" s="15"/>
      <c r="J306" s="32"/>
      <c r="K306" s="15"/>
      <c r="L306" s="15"/>
      <c r="M306" s="15"/>
      <c r="N306" s="15"/>
      <c r="Q306" s="2"/>
      <c r="W306" s="22"/>
      <c r="AD306" s="3"/>
      <c r="AF306" s="2"/>
      <c r="AS306" s="2"/>
    </row>
    <row r="307">
      <c r="E307" s="15"/>
      <c r="F307" s="15"/>
      <c r="G307" s="15"/>
      <c r="H307" s="15"/>
      <c r="I307" s="15"/>
      <c r="J307" s="32"/>
      <c r="K307" s="15"/>
      <c r="L307" s="15"/>
      <c r="M307" s="15"/>
      <c r="N307" s="15"/>
      <c r="Q307" s="2"/>
      <c r="W307" s="22"/>
      <c r="AD307" s="3"/>
      <c r="AF307" s="2"/>
      <c r="AS307" s="2"/>
    </row>
    <row r="308">
      <c r="E308" s="15"/>
      <c r="F308" s="15"/>
      <c r="G308" s="15"/>
      <c r="H308" s="15"/>
      <c r="I308" s="15"/>
      <c r="J308" s="32"/>
      <c r="K308" s="15"/>
      <c r="L308" s="15"/>
      <c r="M308" s="15"/>
      <c r="N308" s="15"/>
      <c r="Q308" s="2"/>
      <c r="W308" s="22"/>
      <c r="AD308" s="3"/>
      <c r="AF308" s="2"/>
      <c r="AS308" s="2"/>
    </row>
    <row r="309">
      <c r="E309" s="15"/>
      <c r="F309" s="15"/>
      <c r="G309" s="15"/>
      <c r="H309" s="15"/>
      <c r="I309" s="15"/>
      <c r="J309" s="32"/>
      <c r="K309" s="15"/>
      <c r="L309" s="15"/>
      <c r="M309" s="15"/>
      <c r="N309" s="15"/>
      <c r="Q309" s="2"/>
      <c r="W309" s="22"/>
      <c r="AD309" s="3"/>
      <c r="AF309" s="2"/>
      <c r="AS309" s="2"/>
    </row>
    <row r="310">
      <c r="E310" s="15"/>
      <c r="F310" s="15"/>
      <c r="G310" s="15"/>
      <c r="H310" s="15"/>
      <c r="I310" s="15"/>
      <c r="J310" s="32"/>
      <c r="K310" s="15"/>
      <c r="L310" s="15"/>
      <c r="M310" s="15"/>
      <c r="N310" s="15"/>
      <c r="Q310" s="2"/>
      <c r="W310" s="22"/>
      <c r="AD310" s="3"/>
      <c r="AF310" s="2"/>
      <c r="AS310" s="2"/>
    </row>
    <row r="311">
      <c r="E311" s="15"/>
      <c r="F311" s="15"/>
      <c r="G311" s="15"/>
      <c r="H311" s="15"/>
      <c r="I311" s="15"/>
      <c r="J311" s="32"/>
      <c r="K311" s="15"/>
      <c r="L311" s="15"/>
      <c r="M311" s="15"/>
      <c r="N311" s="15"/>
      <c r="Q311" s="2"/>
      <c r="W311" s="22"/>
      <c r="AD311" s="3"/>
      <c r="AF311" s="2"/>
      <c r="AS311" s="2"/>
    </row>
    <row r="312">
      <c r="E312" s="15"/>
      <c r="F312" s="15"/>
      <c r="G312" s="15"/>
      <c r="H312" s="15"/>
      <c r="I312" s="15"/>
      <c r="J312" s="32"/>
      <c r="K312" s="15"/>
      <c r="L312" s="15"/>
      <c r="M312" s="15"/>
      <c r="N312" s="15"/>
      <c r="Q312" s="2"/>
      <c r="W312" s="22"/>
      <c r="AD312" s="3"/>
      <c r="AF312" s="2"/>
      <c r="AS312" s="2"/>
    </row>
    <row r="313">
      <c r="E313" s="15"/>
      <c r="F313" s="15"/>
      <c r="G313" s="15"/>
      <c r="H313" s="15"/>
      <c r="I313" s="15"/>
      <c r="J313" s="32"/>
      <c r="K313" s="15"/>
      <c r="L313" s="15"/>
      <c r="M313" s="15"/>
      <c r="N313" s="15"/>
      <c r="Q313" s="2"/>
      <c r="W313" s="22"/>
      <c r="AD313" s="3"/>
      <c r="AF313" s="2"/>
      <c r="AS313" s="2"/>
    </row>
    <row r="314">
      <c r="E314" s="15"/>
      <c r="F314" s="15"/>
      <c r="G314" s="15"/>
      <c r="H314" s="15"/>
      <c r="I314" s="15"/>
      <c r="J314" s="32"/>
      <c r="K314" s="15"/>
      <c r="L314" s="15"/>
      <c r="M314" s="15"/>
      <c r="N314" s="15"/>
      <c r="Q314" s="2"/>
      <c r="W314" s="22"/>
      <c r="AD314" s="3"/>
      <c r="AF314" s="2"/>
      <c r="AS314" s="2"/>
    </row>
    <row r="315">
      <c r="E315" s="15"/>
      <c r="F315" s="15"/>
      <c r="G315" s="15"/>
      <c r="H315" s="15"/>
      <c r="I315" s="15"/>
      <c r="J315" s="32"/>
      <c r="K315" s="15"/>
      <c r="L315" s="15"/>
      <c r="M315" s="15"/>
      <c r="N315" s="15"/>
      <c r="Q315" s="2"/>
      <c r="W315" s="22"/>
      <c r="AD315" s="3"/>
      <c r="AF315" s="2"/>
      <c r="AS315" s="2"/>
    </row>
    <row r="316">
      <c r="E316" s="15"/>
      <c r="F316" s="15"/>
      <c r="G316" s="15"/>
      <c r="H316" s="15"/>
      <c r="I316" s="15"/>
      <c r="J316" s="32"/>
      <c r="K316" s="15"/>
      <c r="L316" s="15"/>
      <c r="M316" s="15"/>
      <c r="N316" s="15"/>
      <c r="Q316" s="2"/>
      <c r="W316" s="22"/>
      <c r="AD316" s="3"/>
      <c r="AF316" s="2"/>
      <c r="AS316" s="2"/>
    </row>
    <row r="317">
      <c r="E317" s="15"/>
      <c r="F317" s="15"/>
      <c r="G317" s="15"/>
      <c r="H317" s="15"/>
      <c r="I317" s="15"/>
      <c r="J317" s="32"/>
      <c r="K317" s="15"/>
      <c r="L317" s="15"/>
      <c r="M317" s="15"/>
      <c r="N317" s="15"/>
      <c r="Q317" s="2"/>
      <c r="W317" s="22"/>
      <c r="AD317" s="3"/>
      <c r="AF317" s="2"/>
      <c r="AS317" s="2"/>
    </row>
    <row r="318">
      <c r="E318" s="15"/>
      <c r="F318" s="15"/>
      <c r="G318" s="15"/>
      <c r="H318" s="15"/>
      <c r="I318" s="15"/>
      <c r="J318" s="32"/>
      <c r="K318" s="15"/>
      <c r="L318" s="15"/>
      <c r="M318" s="15"/>
      <c r="N318" s="15"/>
      <c r="Q318" s="2"/>
      <c r="W318" s="22"/>
      <c r="AD318" s="3"/>
      <c r="AF318" s="2"/>
      <c r="AS318" s="2"/>
    </row>
    <row r="319">
      <c r="E319" s="15"/>
      <c r="F319" s="15"/>
      <c r="G319" s="15"/>
      <c r="H319" s="15"/>
      <c r="I319" s="15"/>
      <c r="J319" s="32"/>
      <c r="K319" s="15"/>
      <c r="L319" s="15"/>
      <c r="M319" s="15"/>
      <c r="N319" s="15"/>
      <c r="Q319" s="2"/>
      <c r="W319" s="22"/>
      <c r="AD319" s="3"/>
      <c r="AF319" s="2"/>
      <c r="AS319" s="2"/>
    </row>
    <row r="320">
      <c r="E320" s="15"/>
      <c r="F320" s="15"/>
      <c r="G320" s="15"/>
      <c r="H320" s="15"/>
      <c r="I320" s="15"/>
      <c r="J320" s="32"/>
      <c r="K320" s="15"/>
      <c r="L320" s="15"/>
      <c r="M320" s="15"/>
      <c r="N320" s="15"/>
      <c r="Q320" s="2"/>
      <c r="W320" s="22"/>
      <c r="AD320" s="3"/>
      <c r="AF320" s="2"/>
      <c r="AS320" s="2"/>
    </row>
    <row r="321">
      <c r="E321" s="15"/>
      <c r="F321" s="15"/>
      <c r="G321" s="15"/>
      <c r="H321" s="15"/>
      <c r="I321" s="15"/>
      <c r="J321" s="32"/>
      <c r="K321" s="15"/>
      <c r="L321" s="15"/>
      <c r="M321" s="15"/>
      <c r="N321" s="15"/>
      <c r="Q321" s="2"/>
      <c r="W321" s="22"/>
      <c r="AD321" s="3"/>
      <c r="AF321" s="2"/>
      <c r="AS321" s="2"/>
    </row>
    <row r="322">
      <c r="E322" s="15"/>
      <c r="F322" s="15"/>
      <c r="G322" s="15"/>
      <c r="H322" s="15"/>
      <c r="I322" s="15"/>
      <c r="J322" s="32"/>
      <c r="K322" s="15"/>
      <c r="L322" s="15"/>
      <c r="M322" s="15"/>
      <c r="N322" s="15"/>
      <c r="Q322" s="2"/>
      <c r="W322" s="22"/>
      <c r="AD322" s="3"/>
      <c r="AF322" s="2"/>
      <c r="AS322" s="2"/>
    </row>
    <row r="323">
      <c r="E323" s="15"/>
      <c r="F323" s="15"/>
      <c r="G323" s="15"/>
      <c r="H323" s="15"/>
      <c r="I323" s="15"/>
      <c r="J323" s="32"/>
      <c r="K323" s="15"/>
      <c r="L323" s="15"/>
      <c r="M323" s="15"/>
      <c r="N323" s="15"/>
      <c r="Q323" s="2"/>
      <c r="W323" s="22"/>
      <c r="AD323" s="3"/>
      <c r="AF323" s="2"/>
      <c r="AS323" s="2"/>
    </row>
    <row r="324">
      <c r="E324" s="15"/>
      <c r="F324" s="15"/>
      <c r="G324" s="15"/>
      <c r="H324" s="15"/>
      <c r="I324" s="15"/>
      <c r="J324" s="32"/>
      <c r="K324" s="15"/>
      <c r="L324" s="15"/>
      <c r="M324" s="15"/>
      <c r="N324" s="15"/>
      <c r="Q324" s="2"/>
      <c r="W324" s="22"/>
      <c r="AD324" s="3"/>
      <c r="AF324" s="2"/>
      <c r="AS324" s="2"/>
    </row>
    <row r="325">
      <c r="E325" s="15"/>
      <c r="F325" s="15"/>
      <c r="G325" s="15"/>
      <c r="H325" s="15"/>
      <c r="I325" s="15"/>
      <c r="J325" s="32"/>
      <c r="K325" s="15"/>
      <c r="L325" s="15"/>
      <c r="M325" s="15"/>
      <c r="N325" s="15"/>
      <c r="Q325" s="2"/>
      <c r="W325" s="22"/>
      <c r="AD325" s="3"/>
      <c r="AF325" s="2"/>
      <c r="AS325" s="2"/>
    </row>
    <row r="326">
      <c r="E326" s="15"/>
      <c r="F326" s="15"/>
      <c r="G326" s="15"/>
      <c r="H326" s="15"/>
      <c r="I326" s="15"/>
      <c r="J326" s="32"/>
      <c r="K326" s="15"/>
      <c r="L326" s="15"/>
      <c r="M326" s="15"/>
      <c r="N326" s="15"/>
      <c r="Q326" s="2"/>
      <c r="W326" s="22"/>
      <c r="AD326" s="3"/>
      <c r="AF326" s="2"/>
      <c r="AS326" s="2"/>
    </row>
    <row r="327">
      <c r="E327" s="15"/>
      <c r="F327" s="15"/>
      <c r="G327" s="15"/>
      <c r="H327" s="15"/>
      <c r="I327" s="15"/>
      <c r="J327" s="32"/>
      <c r="K327" s="15"/>
      <c r="L327" s="15"/>
      <c r="M327" s="15"/>
      <c r="N327" s="15"/>
      <c r="Q327" s="2"/>
      <c r="W327" s="22"/>
      <c r="AD327" s="3"/>
      <c r="AF327" s="2"/>
      <c r="AS327" s="2"/>
    </row>
    <row r="328">
      <c r="E328" s="15"/>
      <c r="F328" s="15"/>
      <c r="G328" s="15"/>
      <c r="H328" s="15"/>
      <c r="I328" s="15"/>
      <c r="J328" s="32"/>
      <c r="K328" s="15"/>
      <c r="L328" s="15"/>
      <c r="M328" s="15"/>
      <c r="N328" s="15"/>
      <c r="Q328" s="2"/>
      <c r="W328" s="22"/>
      <c r="AD328" s="3"/>
      <c r="AF328" s="2"/>
      <c r="AS328" s="2"/>
    </row>
    <row r="329">
      <c r="E329" s="15"/>
      <c r="F329" s="15"/>
      <c r="G329" s="15"/>
      <c r="H329" s="15"/>
      <c r="I329" s="15"/>
      <c r="J329" s="32"/>
      <c r="K329" s="15"/>
      <c r="L329" s="15"/>
      <c r="M329" s="15"/>
      <c r="N329" s="15"/>
      <c r="Q329" s="2"/>
      <c r="W329" s="22"/>
      <c r="AD329" s="3"/>
      <c r="AF329" s="2"/>
      <c r="AS329" s="2"/>
    </row>
    <row r="330">
      <c r="E330" s="15"/>
      <c r="F330" s="15"/>
      <c r="G330" s="15"/>
      <c r="H330" s="15"/>
      <c r="I330" s="15"/>
      <c r="J330" s="32"/>
      <c r="K330" s="15"/>
      <c r="L330" s="15"/>
      <c r="M330" s="15"/>
      <c r="N330" s="15"/>
      <c r="Q330" s="2"/>
      <c r="W330" s="22"/>
      <c r="AD330" s="3"/>
      <c r="AF330" s="2"/>
      <c r="AS330" s="2"/>
    </row>
    <row r="331">
      <c r="E331" s="15"/>
      <c r="F331" s="15"/>
      <c r="G331" s="15"/>
      <c r="H331" s="15"/>
      <c r="I331" s="15"/>
      <c r="J331" s="32"/>
      <c r="K331" s="15"/>
      <c r="L331" s="15"/>
      <c r="M331" s="15"/>
      <c r="N331" s="15"/>
      <c r="Q331" s="2"/>
      <c r="W331" s="22"/>
      <c r="AD331" s="3"/>
      <c r="AF331" s="2"/>
      <c r="AS331" s="2"/>
    </row>
    <row r="332">
      <c r="E332" s="15"/>
      <c r="F332" s="15"/>
      <c r="G332" s="15"/>
      <c r="H332" s="15"/>
      <c r="I332" s="15"/>
      <c r="J332" s="32"/>
      <c r="K332" s="15"/>
      <c r="L332" s="15"/>
      <c r="M332" s="15"/>
      <c r="N332" s="15"/>
      <c r="Q332" s="2"/>
      <c r="W332" s="22"/>
      <c r="AD332" s="3"/>
      <c r="AF332" s="2"/>
      <c r="AS332" s="2"/>
    </row>
    <row r="333">
      <c r="E333" s="15"/>
      <c r="F333" s="15"/>
      <c r="G333" s="15"/>
      <c r="H333" s="15"/>
      <c r="I333" s="15"/>
      <c r="J333" s="32"/>
      <c r="K333" s="15"/>
      <c r="L333" s="15"/>
      <c r="M333" s="15"/>
      <c r="N333" s="15"/>
      <c r="Q333" s="2"/>
      <c r="W333" s="22"/>
      <c r="AD333" s="3"/>
      <c r="AF333" s="2"/>
      <c r="AS333" s="2"/>
    </row>
    <row r="334">
      <c r="E334" s="15"/>
      <c r="F334" s="15"/>
      <c r="G334" s="15"/>
      <c r="H334" s="15"/>
      <c r="I334" s="15"/>
      <c r="J334" s="32"/>
      <c r="K334" s="15"/>
      <c r="L334" s="15"/>
      <c r="M334" s="15"/>
      <c r="N334" s="15"/>
      <c r="Q334" s="2"/>
      <c r="W334" s="22"/>
      <c r="AD334" s="3"/>
      <c r="AF334" s="2"/>
      <c r="AS334" s="2"/>
    </row>
    <row r="335">
      <c r="E335" s="15"/>
      <c r="F335" s="15"/>
      <c r="G335" s="15"/>
      <c r="H335" s="15"/>
      <c r="I335" s="15"/>
      <c r="J335" s="32"/>
      <c r="K335" s="15"/>
      <c r="L335" s="15"/>
      <c r="M335" s="15"/>
      <c r="N335" s="15"/>
      <c r="Q335" s="2"/>
      <c r="W335" s="22"/>
      <c r="AD335" s="3"/>
      <c r="AF335" s="2"/>
      <c r="AS335" s="2"/>
    </row>
    <row r="336">
      <c r="E336" s="15"/>
      <c r="F336" s="15"/>
      <c r="G336" s="15"/>
      <c r="H336" s="15"/>
      <c r="I336" s="15"/>
      <c r="J336" s="32"/>
      <c r="K336" s="15"/>
      <c r="L336" s="15"/>
      <c r="M336" s="15"/>
      <c r="N336" s="15"/>
      <c r="Q336" s="2"/>
      <c r="W336" s="22"/>
      <c r="AD336" s="3"/>
      <c r="AF336" s="2"/>
      <c r="AS336" s="2"/>
    </row>
    <row r="337">
      <c r="E337" s="15"/>
      <c r="F337" s="15"/>
      <c r="G337" s="15"/>
      <c r="H337" s="15"/>
      <c r="I337" s="15"/>
      <c r="J337" s="32"/>
      <c r="K337" s="15"/>
      <c r="L337" s="15"/>
      <c r="M337" s="15"/>
      <c r="N337" s="15"/>
      <c r="Q337" s="2"/>
      <c r="W337" s="22"/>
      <c r="AD337" s="3"/>
      <c r="AF337" s="2"/>
      <c r="AS337" s="2"/>
    </row>
    <row r="338">
      <c r="E338" s="15"/>
      <c r="F338" s="15"/>
      <c r="G338" s="15"/>
      <c r="H338" s="15"/>
      <c r="I338" s="15"/>
      <c r="J338" s="32"/>
      <c r="K338" s="15"/>
      <c r="L338" s="15"/>
      <c r="M338" s="15"/>
      <c r="N338" s="15"/>
      <c r="Q338" s="2"/>
      <c r="W338" s="22"/>
      <c r="AD338" s="3"/>
      <c r="AF338" s="2"/>
      <c r="AS338" s="2"/>
    </row>
    <row r="339">
      <c r="E339" s="15"/>
      <c r="F339" s="15"/>
      <c r="G339" s="15"/>
      <c r="H339" s="15"/>
      <c r="I339" s="15"/>
      <c r="J339" s="32"/>
      <c r="K339" s="15"/>
      <c r="L339" s="15"/>
      <c r="M339" s="15"/>
      <c r="N339" s="15"/>
      <c r="Q339" s="2"/>
      <c r="W339" s="22"/>
      <c r="AD339" s="3"/>
      <c r="AF339" s="2"/>
      <c r="AS339" s="2"/>
    </row>
    <row r="340">
      <c r="E340" s="15"/>
      <c r="F340" s="15"/>
      <c r="G340" s="15"/>
      <c r="H340" s="15"/>
      <c r="I340" s="15"/>
      <c r="J340" s="32"/>
      <c r="K340" s="15"/>
      <c r="L340" s="15"/>
      <c r="M340" s="15"/>
      <c r="N340" s="15"/>
      <c r="Q340" s="2"/>
      <c r="W340" s="22"/>
      <c r="AD340" s="3"/>
      <c r="AF340" s="2"/>
      <c r="AS340" s="2"/>
    </row>
    <row r="341">
      <c r="E341" s="15"/>
      <c r="F341" s="15"/>
      <c r="G341" s="15"/>
      <c r="H341" s="15"/>
      <c r="I341" s="15"/>
      <c r="J341" s="32"/>
      <c r="K341" s="15"/>
      <c r="L341" s="15"/>
      <c r="M341" s="15"/>
      <c r="N341" s="15"/>
      <c r="Q341" s="2"/>
      <c r="W341" s="22"/>
      <c r="AD341" s="3"/>
      <c r="AF341" s="2"/>
      <c r="AS341" s="2"/>
    </row>
    <row r="342">
      <c r="E342" s="15"/>
      <c r="F342" s="15"/>
      <c r="G342" s="15"/>
      <c r="H342" s="15"/>
      <c r="I342" s="15"/>
      <c r="J342" s="32"/>
      <c r="K342" s="15"/>
      <c r="L342" s="15"/>
      <c r="M342" s="15"/>
      <c r="N342" s="15"/>
      <c r="Q342" s="2"/>
      <c r="W342" s="22"/>
      <c r="AD342" s="3"/>
      <c r="AF342" s="2"/>
      <c r="AS342" s="2"/>
    </row>
    <row r="343">
      <c r="E343" s="15"/>
      <c r="F343" s="15"/>
      <c r="G343" s="15"/>
      <c r="H343" s="15"/>
      <c r="I343" s="15"/>
      <c r="J343" s="32"/>
      <c r="K343" s="15"/>
      <c r="L343" s="15"/>
      <c r="M343" s="15"/>
      <c r="N343" s="15"/>
      <c r="Q343" s="2"/>
      <c r="W343" s="22"/>
      <c r="AD343" s="3"/>
      <c r="AF343" s="2"/>
      <c r="AS343" s="2"/>
    </row>
    <row r="344">
      <c r="E344" s="15"/>
      <c r="F344" s="15"/>
      <c r="G344" s="15"/>
      <c r="H344" s="15"/>
      <c r="I344" s="15"/>
      <c r="J344" s="32"/>
      <c r="K344" s="15"/>
      <c r="L344" s="15"/>
      <c r="M344" s="15"/>
      <c r="N344" s="15"/>
      <c r="Q344" s="2"/>
      <c r="W344" s="22"/>
      <c r="AD344" s="3"/>
      <c r="AF344" s="2"/>
      <c r="AS344" s="2"/>
    </row>
    <row r="345">
      <c r="E345" s="15"/>
      <c r="F345" s="15"/>
      <c r="G345" s="15"/>
      <c r="H345" s="15"/>
      <c r="I345" s="15"/>
      <c r="J345" s="32"/>
      <c r="K345" s="15"/>
      <c r="L345" s="15"/>
      <c r="M345" s="15"/>
      <c r="N345" s="15"/>
      <c r="Q345" s="2"/>
      <c r="W345" s="22"/>
      <c r="AD345" s="3"/>
      <c r="AF345" s="2"/>
      <c r="AS345" s="2"/>
    </row>
    <row r="346">
      <c r="E346" s="15"/>
      <c r="F346" s="15"/>
      <c r="G346" s="15"/>
      <c r="H346" s="15"/>
      <c r="I346" s="15"/>
      <c r="J346" s="32"/>
      <c r="K346" s="15"/>
      <c r="L346" s="15"/>
      <c r="M346" s="15"/>
      <c r="N346" s="15"/>
      <c r="Q346" s="2"/>
      <c r="W346" s="22"/>
      <c r="AD346" s="3"/>
      <c r="AF346" s="2"/>
      <c r="AS346" s="2"/>
    </row>
    <row r="347">
      <c r="E347" s="15"/>
      <c r="F347" s="15"/>
      <c r="G347" s="15"/>
      <c r="H347" s="15"/>
      <c r="I347" s="15"/>
      <c r="J347" s="32"/>
      <c r="K347" s="15"/>
      <c r="L347" s="15"/>
      <c r="M347" s="15"/>
      <c r="N347" s="15"/>
      <c r="Q347" s="2"/>
      <c r="W347" s="22"/>
      <c r="AD347" s="3"/>
      <c r="AF347" s="2"/>
      <c r="AS347" s="2"/>
    </row>
    <row r="348">
      <c r="E348" s="15"/>
      <c r="F348" s="15"/>
      <c r="G348" s="15"/>
      <c r="H348" s="15"/>
      <c r="I348" s="15"/>
      <c r="J348" s="32"/>
      <c r="K348" s="15"/>
      <c r="L348" s="15"/>
      <c r="M348" s="15"/>
      <c r="N348" s="15"/>
      <c r="Q348" s="2"/>
      <c r="W348" s="22"/>
      <c r="AD348" s="3"/>
      <c r="AF348" s="2"/>
      <c r="AS348" s="2"/>
    </row>
    <row r="349">
      <c r="E349" s="15"/>
      <c r="F349" s="15"/>
      <c r="G349" s="15"/>
      <c r="H349" s="15"/>
      <c r="I349" s="15"/>
      <c r="J349" s="32"/>
      <c r="K349" s="15"/>
      <c r="L349" s="15"/>
      <c r="M349" s="15"/>
      <c r="N349" s="15"/>
      <c r="Q349" s="2"/>
      <c r="W349" s="22"/>
      <c r="AD349" s="3"/>
      <c r="AF349" s="2"/>
      <c r="AS349" s="2"/>
    </row>
    <row r="350">
      <c r="E350" s="15"/>
      <c r="F350" s="15"/>
      <c r="G350" s="15"/>
      <c r="H350" s="15"/>
      <c r="I350" s="15"/>
      <c r="J350" s="32"/>
      <c r="K350" s="15"/>
      <c r="L350" s="15"/>
      <c r="M350" s="15"/>
      <c r="N350" s="15"/>
      <c r="Q350" s="2"/>
      <c r="W350" s="22"/>
      <c r="AD350" s="3"/>
      <c r="AF350" s="2"/>
      <c r="AS350" s="2"/>
    </row>
    <row r="351">
      <c r="E351" s="15"/>
      <c r="F351" s="15"/>
      <c r="G351" s="15"/>
      <c r="H351" s="15"/>
      <c r="I351" s="15"/>
      <c r="J351" s="32"/>
      <c r="K351" s="15"/>
      <c r="L351" s="15"/>
      <c r="M351" s="15"/>
      <c r="N351" s="15"/>
      <c r="Q351" s="2"/>
      <c r="W351" s="22"/>
      <c r="AD351" s="3"/>
      <c r="AF351" s="2"/>
      <c r="AS351" s="2"/>
    </row>
    <row r="352">
      <c r="E352" s="15"/>
      <c r="F352" s="15"/>
      <c r="G352" s="15"/>
      <c r="H352" s="15"/>
      <c r="I352" s="15"/>
      <c r="J352" s="32"/>
      <c r="K352" s="15"/>
      <c r="L352" s="15"/>
      <c r="M352" s="15"/>
      <c r="N352" s="15"/>
      <c r="Q352" s="2"/>
      <c r="W352" s="22"/>
      <c r="AD352" s="3"/>
      <c r="AF352" s="2"/>
      <c r="AS352" s="2"/>
    </row>
    <row r="353">
      <c r="E353" s="15"/>
      <c r="F353" s="15"/>
      <c r="G353" s="15"/>
      <c r="H353" s="15"/>
      <c r="I353" s="15"/>
      <c r="J353" s="32"/>
      <c r="K353" s="15"/>
      <c r="L353" s="15"/>
      <c r="M353" s="15"/>
      <c r="N353" s="15"/>
      <c r="Q353" s="2"/>
      <c r="W353" s="22"/>
      <c r="AD353" s="3"/>
      <c r="AF353" s="2"/>
      <c r="AS353" s="2"/>
    </row>
    <row r="354">
      <c r="E354" s="15"/>
      <c r="F354" s="15"/>
      <c r="G354" s="15"/>
      <c r="H354" s="15"/>
      <c r="I354" s="15"/>
      <c r="J354" s="32"/>
      <c r="K354" s="15"/>
      <c r="L354" s="15"/>
      <c r="M354" s="15"/>
      <c r="N354" s="15"/>
      <c r="Q354" s="2"/>
      <c r="W354" s="22"/>
      <c r="AD354" s="3"/>
      <c r="AF354" s="2"/>
      <c r="AS354" s="2"/>
    </row>
    <row r="355">
      <c r="E355" s="15"/>
      <c r="F355" s="15"/>
      <c r="G355" s="15"/>
      <c r="H355" s="15"/>
      <c r="I355" s="15"/>
      <c r="J355" s="32"/>
      <c r="K355" s="15"/>
      <c r="L355" s="15"/>
      <c r="M355" s="15"/>
      <c r="N355" s="15"/>
      <c r="Q355" s="2"/>
      <c r="W355" s="22"/>
      <c r="AD355" s="3"/>
      <c r="AF355" s="2"/>
      <c r="AS355" s="2"/>
    </row>
    <row r="356">
      <c r="E356" s="15"/>
      <c r="F356" s="15"/>
      <c r="G356" s="15"/>
      <c r="H356" s="15"/>
      <c r="I356" s="15"/>
      <c r="J356" s="32"/>
      <c r="K356" s="15"/>
      <c r="L356" s="15"/>
      <c r="M356" s="15"/>
      <c r="N356" s="15"/>
      <c r="Q356" s="2"/>
      <c r="W356" s="22"/>
      <c r="AD356" s="3"/>
      <c r="AF356" s="2"/>
      <c r="AS356" s="2"/>
    </row>
    <row r="357">
      <c r="E357" s="15"/>
      <c r="F357" s="15"/>
      <c r="G357" s="15"/>
      <c r="H357" s="15"/>
      <c r="I357" s="15"/>
      <c r="J357" s="32"/>
      <c r="K357" s="15"/>
      <c r="L357" s="15"/>
      <c r="M357" s="15"/>
      <c r="N357" s="15"/>
      <c r="Q357" s="2"/>
      <c r="W357" s="22"/>
      <c r="AD357" s="3"/>
      <c r="AF357" s="2"/>
      <c r="AS357" s="2"/>
    </row>
    <row r="358">
      <c r="E358" s="15"/>
      <c r="F358" s="15"/>
      <c r="G358" s="15"/>
      <c r="H358" s="15"/>
      <c r="I358" s="15"/>
      <c r="J358" s="32"/>
      <c r="K358" s="15"/>
      <c r="L358" s="15"/>
      <c r="M358" s="15"/>
      <c r="N358" s="15"/>
      <c r="Q358" s="2"/>
      <c r="W358" s="22"/>
      <c r="AD358" s="3"/>
      <c r="AF358" s="2"/>
      <c r="AS358" s="2"/>
    </row>
    <row r="359">
      <c r="E359" s="15"/>
      <c r="F359" s="15"/>
      <c r="G359" s="15"/>
      <c r="H359" s="15"/>
      <c r="I359" s="15"/>
      <c r="J359" s="32"/>
      <c r="K359" s="15"/>
      <c r="L359" s="15"/>
      <c r="M359" s="15"/>
      <c r="N359" s="15"/>
      <c r="Q359" s="2"/>
      <c r="W359" s="22"/>
      <c r="AD359" s="3"/>
      <c r="AF359" s="2"/>
      <c r="AS359" s="2"/>
    </row>
    <row r="360">
      <c r="E360" s="15"/>
      <c r="F360" s="15"/>
      <c r="G360" s="15"/>
      <c r="H360" s="15"/>
      <c r="I360" s="15"/>
      <c r="J360" s="32"/>
      <c r="K360" s="15"/>
      <c r="L360" s="15"/>
      <c r="M360" s="15"/>
      <c r="N360" s="15"/>
      <c r="Q360" s="2"/>
      <c r="W360" s="22"/>
      <c r="AD360" s="3"/>
      <c r="AF360" s="2"/>
      <c r="AS360" s="2"/>
    </row>
    <row r="361">
      <c r="E361" s="15"/>
      <c r="F361" s="15"/>
      <c r="G361" s="15"/>
      <c r="H361" s="15"/>
      <c r="I361" s="15"/>
      <c r="J361" s="32"/>
      <c r="K361" s="15"/>
      <c r="L361" s="15"/>
      <c r="M361" s="15"/>
      <c r="N361" s="15"/>
      <c r="Q361" s="2"/>
      <c r="W361" s="22"/>
      <c r="AD361" s="3"/>
      <c r="AF361" s="2"/>
      <c r="AS361" s="2"/>
    </row>
    <row r="362">
      <c r="E362" s="15"/>
      <c r="F362" s="15"/>
      <c r="G362" s="15"/>
      <c r="H362" s="15"/>
      <c r="I362" s="15"/>
      <c r="J362" s="32"/>
      <c r="K362" s="15"/>
      <c r="L362" s="15"/>
      <c r="M362" s="15"/>
      <c r="N362" s="15"/>
      <c r="Q362" s="2"/>
      <c r="W362" s="22"/>
      <c r="AD362" s="3"/>
      <c r="AF362" s="2"/>
      <c r="AS362" s="2"/>
    </row>
    <row r="363">
      <c r="E363" s="15"/>
      <c r="F363" s="15"/>
      <c r="G363" s="15"/>
      <c r="H363" s="15"/>
      <c r="I363" s="15"/>
      <c r="J363" s="32"/>
      <c r="K363" s="15"/>
      <c r="L363" s="15"/>
      <c r="M363" s="15"/>
      <c r="N363" s="15"/>
      <c r="Q363" s="2"/>
      <c r="W363" s="22"/>
      <c r="AD363" s="3"/>
      <c r="AF363" s="2"/>
      <c r="AS363" s="2"/>
    </row>
    <row r="364">
      <c r="E364" s="15"/>
      <c r="F364" s="15"/>
      <c r="G364" s="15"/>
      <c r="H364" s="15"/>
      <c r="I364" s="15"/>
      <c r="J364" s="32"/>
      <c r="K364" s="15"/>
      <c r="L364" s="15"/>
      <c r="M364" s="15"/>
      <c r="N364" s="15"/>
      <c r="Q364" s="2"/>
      <c r="W364" s="22"/>
      <c r="AD364" s="3"/>
      <c r="AF364" s="2"/>
      <c r="AS364" s="2"/>
    </row>
    <row r="365">
      <c r="E365" s="15"/>
      <c r="F365" s="15"/>
      <c r="G365" s="15"/>
      <c r="H365" s="15"/>
      <c r="I365" s="15"/>
      <c r="J365" s="32"/>
      <c r="K365" s="15"/>
      <c r="L365" s="15"/>
      <c r="M365" s="15"/>
      <c r="N365" s="15"/>
      <c r="Q365" s="2"/>
      <c r="W365" s="22"/>
      <c r="AD365" s="3"/>
      <c r="AF365" s="2"/>
      <c r="AS365" s="2"/>
    </row>
    <row r="366">
      <c r="E366" s="15"/>
      <c r="F366" s="15"/>
      <c r="G366" s="15"/>
      <c r="H366" s="15"/>
      <c r="I366" s="15"/>
      <c r="J366" s="32"/>
      <c r="K366" s="15"/>
      <c r="L366" s="15"/>
      <c r="M366" s="15"/>
      <c r="N366" s="15"/>
      <c r="Q366" s="2"/>
      <c r="W366" s="22"/>
      <c r="AD366" s="3"/>
      <c r="AF366" s="2"/>
      <c r="AS366" s="2"/>
    </row>
    <row r="367">
      <c r="E367" s="15"/>
      <c r="F367" s="15"/>
      <c r="G367" s="15"/>
      <c r="H367" s="15"/>
      <c r="I367" s="15"/>
      <c r="J367" s="32"/>
      <c r="K367" s="15"/>
      <c r="L367" s="15"/>
      <c r="M367" s="15"/>
      <c r="N367" s="15"/>
      <c r="Q367" s="2"/>
      <c r="W367" s="22"/>
      <c r="AD367" s="3"/>
      <c r="AF367" s="2"/>
      <c r="AS367" s="2"/>
    </row>
    <row r="368">
      <c r="E368" s="15"/>
      <c r="F368" s="15"/>
      <c r="G368" s="15"/>
      <c r="H368" s="15"/>
      <c r="I368" s="15"/>
      <c r="J368" s="32"/>
      <c r="K368" s="15"/>
      <c r="L368" s="15"/>
      <c r="M368" s="15"/>
      <c r="N368" s="15"/>
      <c r="Q368" s="2"/>
      <c r="W368" s="22"/>
      <c r="AD368" s="3"/>
      <c r="AF368" s="2"/>
      <c r="AS368" s="2"/>
    </row>
    <row r="369">
      <c r="E369" s="15"/>
      <c r="F369" s="15"/>
      <c r="G369" s="15"/>
      <c r="H369" s="15"/>
      <c r="I369" s="15"/>
      <c r="J369" s="32"/>
      <c r="K369" s="15"/>
      <c r="L369" s="15"/>
      <c r="M369" s="15"/>
      <c r="N369" s="15"/>
      <c r="Q369" s="2"/>
      <c r="W369" s="22"/>
      <c r="AD369" s="3"/>
      <c r="AF369" s="2"/>
      <c r="AS369" s="2"/>
    </row>
    <row r="370">
      <c r="E370" s="15"/>
      <c r="F370" s="15"/>
      <c r="G370" s="15"/>
      <c r="H370" s="15"/>
      <c r="I370" s="15"/>
      <c r="J370" s="32"/>
      <c r="K370" s="15"/>
      <c r="L370" s="15"/>
      <c r="M370" s="15"/>
      <c r="N370" s="15"/>
      <c r="Q370" s="2"/>
      <c r="W370" s="22"/>
      <c r="AD370" s="3"/>
      <c r="AF370" s="2"/>
      <c r="AS370" s="2"/>
    </row>
    <row r="371">
      <c r="E371" s="15"/>
      <c r="F371" s="15"/>
      <c r="G371" s="15"/>
      <c r="H371" s="15"/>
      <c r="I371" s="15"/>
      <c r="J371" s="32"/>
      <c r="K371" s="15"/>
      <c r="L371" s="15"/>
      <c r="M371" s="15"/>
      <c r="N371" s="15"/>
      <c r="Q371" s="2"/>
      <c r="W371" s="22"/>
      <c r="AD371" s="3"/>
      <c r="AF371" s="2"/>
      <c r="AS371" s="2"/>
    </row>
    <row r="372">
      <c r="E372" s="15"/>
      <c r="F372" s="15"/>
      <c r="G372" s="15"/>
      <c r="H372" s="15"/>
      <c r="I372" s="15"/>
      <c r="J372" s="32"/>
      <c r="K372" s="15"/>
      <c r="L372" s="15"/>
      <c r="M372" s="15"/>
      <c r="N372" s="15"/>
      <c r="Q372" s="2"/>
      <c r="W372" s="22"/>
      <c r="AD372" s="3"/>
      <c r="AF372" s="2"/>
      <c r="AS372" s="2"/>
    </row>
    <row r="373">
      <c r="E373" s="15"/>
      <c r="F373" s="15"/>
      <c r="G373" s="15"/>
      <c r="H373" s="15"/>
      <c r="I373" s="15"/>
      <c r="J373" s="32"/>
      <c r="K373" s="15"/>
      <c r="L373" s="15"/>
      <c r="M373" s="15"/>
      <c r="N373" s="15"/>
      <c r="Q373" s="2"/>
      <c r="W373" s="22"/>
      <c r="AD373" s="3"/>
      <c r="AF373" s="2"/>
      <c r="AS373" s="2"/>
    </row>
    <row r="374">
      <c r="E374" s="15"/>
      <c r="F374" s="15"/>
      <c r="G374" s="15"/>
      <c r="H374" s="15"/>
      <c r="I374" s="15"/>
      <c r="J374" s="32"/>
      <c r="K374" s="15"/>
      <c r="L374" s="15"/>
      <c r="M374" s="15"/>
      <c r="N374" s="15"/>
      <c r="Q374" s="2"/>
      <c r="W374" s="22"/>
      <c r="AD374" s="3"/>
      <c r="AF374" s="2"/>
      <c r="AS374" s="2"/>
    </row>
    <row r="375">
      <c r="E375" s="15"/>
      <c r="F375" s="15"/>
      <c r="G375" s="15"/>
      <c r="H375" s="15"/>
      <c r="I375" s="15"/>
      <c r="J375" s="32"/>
      <c r="K375" s="15"/>
      <c r="L375" s="15"/>
      <c r="M375" s="15"/>
      <c r="N375" s="15"/>
      <c r="Q375" s="2"/>
      <c r="W375" s="22"/>
      <c r="AD375" s="3"/>
      <c r="AF375" s="2"/>
      <c r="AS375" s="2"/>
    </row>
    <row r="376">
      <c r="E376" s="15"/>
      <c r="F376" s="15"/>
      <c r="G376" s="15"/>
      <c r="H376" s="15"/>
      <c r="I376" s="15"/>
      <c r="J376" s="32"/>
      <c r="K376" s="15"/>
      <c r="L376" s="15"/>
      <c r="M376" s="15"/>
      <c r="N376" s="15"/>
      <c r="Q376" s="2"/>
      <c r="W376" s="22"/>
      <c r="AD376" s="3"/>
      <c r="AF376" s="2"/>
      <c r="AS376" s="2"/>
    </row>
    <row r="377">
      <c r="E377" s="15"/>
      <c r="F377" s="15"/>
      <c r="G377" s="15"/>
      <c r="H377" s="15"/>
      <c r="I377" s="15"/>
      <c r="J377" s="32"/>
      <c r="K377" s="15"/>
      <c r="L377" s="15"/>
      <c r="M377" s="15"/>
      <c r="N377" s="15"/>
      <c r="Q377" s="2"/>
      <c r="W377" s="22"/>
      <c r="AD377" s="3"/>
      <c r="AF377" s="2"/>
      <c r="AS377" s="2"/>
    </row>
    <row r="378">
      <c r="E378" s="15"/>
      <c r="F378" s="15"/>
      <c r="G378" s="15"/>
      <c r="H378" s="15"/>
      <c r="I378" s="15"/>
      <c r="J378" s="32"/>
      <c r="K378" s="15"/>
      <c r="L378" s="15"/>
      <c r="M378" s="15"/>
      <c r="N378" s="15"/>
      <c r="Q378" s="2"/>
      <c r="W378" s="22"/>
      <c r="AD378" s="3"/>
      <c r="AF378" s="2"/>
      <c r="AS378" s="2"/>
    </row>
    <row r="379">
      <c r="E379" s="15"/>
      <c r="F379" s="15"/>
      <c r="G379" s="15"/>
      <c r="H379" s="15"/>
      <c r="I379" s="15"/>
      <c r="J379" s="32"/>
      <c r="K379" s="15"/>
      <c r="L379" s="15"/>
      <c r="M379" s="15"/>
      <c r="N379" s="15"/>
      <c r="Q379" s="2"/>
      <c r="W379" s="22"/>
      <c r="AD379" s="3"/>
      <c r="AF379" s="2"/>
      <c r="AS379" s="2"/>
    </row>
    <row r="380">
      <c r="E380" s="15"/>
      <c r="F380" s="15"/>
      <c r="G380" s="15"/>
      <c r="H380" s="15"/>
      <c r="I380" s="15"/>
      <c r="J380" s="32"/>
      <c r="K380" s="15"/>
      <c r="L380" s="15"/>
      <c r="M380" s="15"/>
      <c r="N380" s="15"/>
      <c r="Q380" s="2"/>
      <c r="W380" s="22"/>
      <c r="AD380" s="3"/>
      <c r="AF380" s="2"/>
      <c r="AS380" s="2"/>
    </row>
    <row r="381">
      <c r="E381" s="15"/>
      <c r="F381" s="15"/>
      <c r="G381" s="15"/>
      <c r="H381" s="15"/>
      <c r="I381" s="15"/>
      <c r="J381" s="32"/>
      <c r="K381" s="15"/>
      <c r="L381" s="15"/>
      <c r="M381" s="15"/>
      <c r="N381" s="15"/>
      <c r="Q381" s="2"/>
      <c r="W381" s="22"/>
      <c r="AD381" s="3"/>
      <c r="AF381" s="2"/>
      <c r="AS381" s="2"/>
    </row>
    <row r="382">
      <c r="E382" s="15"/>
      <c r="F382" s="15"/>
      <c r="G382" s="15"/>
      <c r="H382" s="15"/>
      <c r="I382" s="15"/>
      <c r="J382" s="32"/>
      <c r="K382" s="15"/>
      <c r="L382" s="15"/>
      <c r="M382" s="15"/>
      <c r="N382" s="15"/>
      <c r="Q382" s="2"/>
      <c r="W382" s="22"/>
      <c r="AD382" s="3"/>
      <c r="AF382" s="2"/>
      <c r="AS382" s="2"/>
    </row>
    <row r="383">
      <c r="E383" s="15"/>
      <c r="F383" s="15"/>
      <c r="G383" s="15"/>
      <c r="H383" s="15"/>
      <c r="I383" s="15"/>
      <c r="J383" s="32"/>
      <c r="K383" s="15"/>
      <c r="L383" s="15"/>
      <c r="M383" s="15"/>
      <c r="N383" s="15"/>
      <c r="Q383" s="2"/>
      <c r="W383" s="22"/>
      <c r="AD383" s="3"/>
      <c r="AF383" s="2"/>
      <c r="AS383" s="2"/>
    </row>
    <row r="384">
      <c r="E384" s="15"/>
      <c r="F384" s="15"/>
      <c r="G384" s="15"/>
      <c r="H384" s="15"/>
      <c r="I384" s="15"/>
      <c r="J384" s="32"/>
      <c r="K384" s="15"/>
      <c r="L384" s="15"/>
      <c r="M384" s="15"/>
      <c r="N384" s="15"/>
      <c r="Q384" s="2"/>
      <c r="W384" s="22"/>
      <c r="AD384" s="3"/>
      <c r="AF384" s="2"/>
      <c r="AS384" s="2"/>
    </row>
    <row r="385">
      <c r="E385" s="15"/>
      <c r="F385" s="15"/>
      <c r="G385" s="15"/>
      <c r="H385" s="15"/>
      <c r="I385" s="15"/>
      <c r="J385" s="32"/>
      <c r="K385" s="15"/>
      <c r="L385" s="15"/>
      <c r="M385" s="15"/>
      <c r="N385" s="15"/>
      <c r="Q385" s="2"/>
      <c r="W385" s="22"/>
      <c r="AD385" s="3"/>
      <c r="AF385" s="2"/>
      <c r="AS385" s="2"/>
    </row>
    <row r="386">
      <c r="E386" s="15"/>
      <c r="F386" s="15"/>
      <c r="G386" s="15"/>
      <c r="H386" s="15"/>
      <c r="I386" s="15"/>
      <c r="J386" s="32"/>
      <c r="K386" s="15"/>
      <c r="L386" s="15"/>
      <c r="M386" s="15"/>
      <c r="N386" s="15"/>
      <c r="Q386" s="2"/>
      <c r="W386" s="22"/>
      <c r="AD386" s="3"/>
      <c r="AF386" s="2"/>
      <c r="AS386" s="2"/>
    </row>
    <row r="387">
      <c r="E387" s="15"/>
      <c r="F387" s="15"/>
      <c r="G387" s="15"/>
      <c r="H387" s="15"/>
      <c r="I387" s="15"/>
      <c r="J387" s="32"/>
      <c r="K387" s="15"/>
      <c r="L387" s="15"/>
      <c r="M387" s="15"/>
      <c r="N387" s="15"/>
      <c r="Q387" s="2"/>
      <c r="W387" s="22"/>
      <c r="AD387" s="3"/>
      <c r="AF387" s="2"/>
      <c r="AS387" s="2"/>
    </row>
    <row r="388">
      <c r="E388" s="15"/>
      <c r="F388" s="15"/>
      <c r="G388" s="15"/>
      <c r="H388" s="15"/>
      <c r="I388" s="15"/>
      <c r="J388" s="32"/>
      <c r="K388" s="15"/>
      <c r="L388" s="15"/>
      <c r="M388" s="15"/>
      <c r="N388" s="15"/>
      <c r="Q388" s="2"/>
      <c r="W388" s="22"/>
      <c r="AD388" s="3"/>
      <c r="AF388" s="2"/>
      <c r="AS388" s="2"/>
    </row>
    <row r="389">
      <c r="E389" s="15"/>
      <c r="F389" s="15"/>
      <c r="G389" s="15"/>
      <c r="H389" s="15"/>
      <c r="I389" s="15"/>
      <c r="J389" s="32"/>
      <c r="K389" s="15"/>
      <c r="L389" s="15"/>
      <c r="M389" s="15"/>
      <c r="N389" s="15"/>
      <c r="Q389" s="2"/>
      <c r="W389" s="22"/>
      <c r="AD389" s="3"/>
      <c r="AF389" s="2"/>
      <c r="AS389" s="2"/>
    </row>
    <row r="390">
      <c r="E390" s="15"/>
      <c r="F390" s="15"/>
      <c r="G390" s="15"/>
      <c r="H390" s="15"/>
      <c r="I390" s="15"/>
      <c r="J390" s="32"/>
      <c r="K390" s="15"/>
      <c r="L390" s="15"/>
      <c r="M390" s="15"/>
      <c r="N390" s="15"/>
      <c r="Q390" s="2"/>
      <c r="W390" s="22"/>
      <c r="AD390" s="3"/>
      <c r="AF390" s="2"/>
      <c r="AS390" s="2"/>
    </row>
    <row r="391">
      <c r="E391" s="15"/>
      <c r="F391" s="15"/>
      <c r="G391" s="15"/>
      <c r="H391" s="15"/>
      <c r="I391" s="15"/>
      <c r="J391" s="32"/>
      <c r="K391" s="15"/>
      <c r="L391" s="15"/>
      <c r="M391" s="15"/>
      <c r="N391" s="15"/>
      <c r="Q391" s="2"/>
      <c r="W391" s="22"/>
      <c r="AD391" s="3"/>
      <c r="AF391" s="2"/>
      <c r="AS391" s="2"/>
    </row>
    <row r="392">
      <c r="E392" s="15"/>
      <c r="F392" s="15"/>
      <c r="G392" s="15"/>
      <c r="H392" s="15"/>
      <c r="I392" s="15"/>
      <c r="J392" s="32"/>
      <c r="K392" s="15"/>
      <c r="L392" s="15"/>
      <c r="M392" s="15"/>
      <c r="N392" s="15"/>
      <c r="Q392" s="2"/>
      <c r="W392" s="22"/>
      <c r="AD392" s="3"/>
      <c r="AF392" s="2"/>
      <c r="AS392" s="2"/>
    </row>
    <row r="393">
      <c r="E393" s="15"/>
      <c r="F393" s="15"/>
      <c r="G393" s="15"/>
      <c r="H393" s="15"/>
      <c r="I393" s="15"/>
      <c r="J393" s="32"/>
      <c r="K393" s="15"/>
      <c r="L393" s="15"/>
      <c r="M393" s="15"/>
      <c r="N393" s="15"/>
      <c r="Q393" s="2"/>
      <c r="W393" s="22"/>
      <c r="AD393" s="3"/>
      <c r="AF393" s="2"/>
      <c r="AS393" s="2"/>
    </row>
    <row r="394">
      <c r="E394" s="15"/>
      <c r="F394" s="15"/>
      <c r="G394" s="15"/>
      <c r="H394" s="15"/>
      <c r="I394" s="15"/>
      <c r="J394" s="32"/>
      <c r="K394" s="15"/>
      <c r="L394" s="15"/>
      <c r="M394" s="15"/>
      <c r="N394" s="15"/>
      <c r="Q394" s="2"/>
      <c r="W394" s="22"/>
      <c r="AD394" s="3"/>
      <c r="AF394" s="2"/>
      <c r="AS394" s="2"/>
    </row>
    <row r="395">
      <c r="E395" s="15"/>
      <c r="F395" s="15"/>
      <c r="G395" s="15"/>
      <c r="H395" s="15"/>
      <c r="I395" s="15"/>
      <c r="J395" s="32"/>
      <c r="K395" s="15"/>
      <c r="L395" s="15"/>
      <c r="M395" s="15"/>
      <c r="N395" s="15"/>
      <c r="Q395" s="2"/>
      <c r="W395" s="22"/>
      <c r="AD395" s="3"/>
      <c r="AF395" s="2"/>
      <c r="AS395" s="2"/>
    </row>
    <row r="396">
      <c r="E396" s="15"/>
      <c r="F396" s="15"/>
      <c r="G396" s="15"/>
      <c r="H396" s="15"/>
      <c r="I396" s="15"/>
      <c r="J396" s="32"/>
      <c r="K396" s="15"/>
      <c r="L396" s="15"/>
      <c r="M396" s="15"/>
      <c r="N396" s="15"/>
      <c r="Q396" s="2"/>
      <c r="W396" s="22"/>
      <c r="AD396" s="3"/>
      <c r="AF396" s="2"/>
      <c r="AS396" s="2"/>
    </row>
    <row r="397">
      <c r="E397" s="15"/>
      <c r="F397" s="15"/>
      <c r="G397" s="15"/>
      <c r="H397" s="15"/>
      <c r="I397" s="15"/>
      <c r="J397" s="32"/>
      <c r="K397" s="15"/>
      <c r="L397" s="15"/>
      <c r="M397" s="15"/>
      <c r="N397" s="15"/>
      <c r="Q397" s="2"/>
      <c r="W397" s="22"/>
      <c r="AD397" s="3"/>
      <c r="AF397" s="2"/>
      <c r="AS397" s="2"/>
    </row>
    <row r="398">
      <c r="E398" s="15"/>
      <c r="F398" s="15"/>
      <c r="G398" s="15"/>
      <c r="H398" s="15"/>
      <c r="I398" s="15"/>
      <c r="J398" s="32"/>
      <c r="K398" s="15"/>
      <c r="L398" s="15"/>
      <c r="M398" s="15"/>
      <c r="N398" s="15"/>
      <c r="Q398" s="2"/>
      <c r="W398" s="22"/>
      <c r="AD398" s="3"/>
      <c r="AF398" s="2"/>
      <c r="AS398" s="2"/>
    </row>
    <row r="399">
      <c r="E399" s="15"/>
      <c r="F399" s="15"/>
      <c r="G399" s="15"/>
      <c r="H399" s="15"/>
      <c r="I399" s="15"/>
      <c r="J399" s="32"/>
      <c r="K399" s="15"/>
      <c r="L399" s="15"/>
      <c r="M399" s="15"/>
      <c r="N399" s="15"/>
      <c r="Q399" s="2"/>
      <c r="W399" s="22"/>
      <c r="AD399" s="3"/>
      <c r="AF399" s="2"/>
      <c r="AS399" s="2"/>
    </row>
    <row r="400">
      <c r="E400" s="15"/>
      <c r="F400" s="15"/>
      <c r="G400" s="15"/>
      <c r="H400" s="15"/>
      <c r="I400" s="15"/>
      <c r="J400" s="32"/>
      <c r="K400" s="15"/>
      <c r="L400" s="15"/>
      <c r="M400" s="15"/>
      <c r="N400" s="15"/>
      <c r="Q400" s="2"/>
      <c r="W400" s="22"/>
      <c r="AD400" s="3"/>
      <c r="AF400" s="2"/>
      <c r="AS400" s="2"/>
    </row>
    <row r="401">
      <c r="E401" s="15"/>
      <c r="F401" s="15"/>
      <c r="G401" s="15"/>
      <c r="H401" s="15"/>
      <c r="I401" s="15"/>
      <c r="J401" s="32"/>
      <c r="K401" s="15"/>
      <c r="L401" s="15"/>
      <c r="M401" s="15"/>
      <c r="N401" s="15"/>
      <c r="Q401" s="2"/>
      <c r="W401" s="22"/>
      <c r="AD401" s="3"/>
      <c r="AF401" s="2"/>
      <c r="AS401" s="2"/>
    </row>
    <row r="402">
      <c r="E402" s="15"/>
      <c r="F402" s="15"/>
      <c r="G402" s="15"/>
      <c r="H402" s="15"/>
      <c r="I402" s="15"/>
      <c r="J402" s="32"/>
      <c r="K402" s="15"/>
      <c r="L402" s="15"/>
      <c r="M402" s="15"/>
      <c r="N402" s="15"/>
      <c r="Q402" s="2"/>
      <c r="W402" s="22"/>
      <c r="AD402" s="3"/>
      <c r="AF402" s="2"/>
      <c r="AS402" s="2"/>
    </row>
    <row r="403">
      <c r="E403" s="15"/>
      <c r="F403" s="15"/>
      <c r="G403" s="15"/>
      <c r="H403" s="15"/>
      <c r="I403" s="15"/>
      <c r="J403" s="32"/>
      <c r="K403" s="15"/>
      <c r="L403" s="15"/>
      <c r="M403" s="15"/>
      <c r="N403" s="15"/>
      <c r="Q403" s="2"/>
      <c r="W403" s="22"/>
      <c r="AD403" s="3"/>
      <c r="AF403" s="2"/>
      <c r="AS403" s="2"/>
    </row>
    <row r="404">
      <c r="E404" s="15"/>
      <c r="F404" s="15"/>
      <c r="G404" s="15"/>
      <c r="H404" s="15"/>
      <c r="I404" s="15"/>
      <c r="J404" s="32"/>
      <c r="K404" s="15"/>
      <c r="L404" s="15"/>
      <c r="M404" s="15"/>
      <c r="N404" s="15"/>
      <c r="Q404" s="2"/>
      <c r="W404" s="22"/>
      <c r="AD404" s="3"/>
      <c r="AF404" s="2"/>
      <c r="AS404" s="2"/>
    </row>
    <row r="405">
      <c r="E405" s="15"/>
      <c r="F405" s="15"/>
      <c r="G405" s="15"/>
      <c r="H405" s="15"/>
      <c r="I405" s="15"/>
      <c r="J405" s="32"/>
      <c r="K405" s="15"/>
      <c r="L405" s="15"/>
      <c r="M405" s="15"/>
      <c r="N405" s="15"/>
      <c r="Q405" s="2"/>
      <c r="W405" s="22"/>
      <c r="AD405" s="3"/>
      <c r="AF405" s="2"/>
      <c r="AS405" s="2"/>
    </row>
    <row r="406">
      <c r="E406" s="15"/>
      <c r="F406" s="15"/>
      <c r="G406" s="15"/>
      <c r="H406" s="15"/>
      <c r="I406" s="15"/>
      <c r="J406" s="32"/>
      <c r="K406" s="15"/>
      <c r="L406" s="15"/>
      <c r="M406" s="15"/>
      <c r="N406" s="15"/>
      <c r="Q406" s="2"/>
      <c r="W406" s="22"/>
      <c r="AD406" s="3"/>
      <c r="AF406" s="2"/>
      <c r="AS406" s="2"/>
    </row>
    <row r="407">
      <c r="E407" s="15"/>
      <c r="F407" s="15"/>
      <c r="G407" s="15"/>
      <c r="H407" s="15"/>
      <c r="I407" s="15"/>
      <c r="J407" s="32"/>
      <c r="K407" s="15"/>
      <c r="L407" s="15"/>
      <c r="M407" s="15"/>
      <c r="N407" s="15"/>
      <c r="Q407" s="2"/>
      <c r="W407" s="22"/>
      <c r="AD407" s="3"/>
      <c r="AF407" s="2"/>
      <c r="AS407" s="2"/>
    </row>
    <row r="408">
      <c r="E408" s="15"/>
      <c r="F408" s="15"/>
      <c r="G408" s="15"/>
      <c r="H408" s="15"/>
      <c r="I408" s="15"/>
      <c r="J408" s="32"/>
      <c r="K408" s="15"/>
      <c r="L408" s="15"/>
      <c r="M408" s="15"/>
      <c r="N408" s="15"/>
      <c r="Q408" s="2"/>
      <c r="W408" s="22"/>
      <c r="AD408" s="3"/>
      <c r="AF408" s="2"/>
      <c r="AS408" s="2"/>
    </row>
    <row r="409">
      <c r="E409" s="15"/>
      <c r="F409" s="15"/>
      <c r="G409" s="15"/>
      <c r="H409" s="15"/>
      <c r="I409" s="15"/>
      <c r="J409" s="32"/>
      <c r="K409" s="15"/>
      <c r="L409" s="15"/>
      <c r="M409" s="15"/>
      <c r="N409" s="15"/>
      <c r="Q409" s="2"/>
      <c r="W409" s="22"/>
      <c r="AD409" s="3"/>
      <c r="AF409" s="2"/>
      <c r="AS409" s="2"/>
    </row>
    <row r="410">
      <c r="E410" s="15"/>
      <c r="F410" s="15"/>
      <c r="G410" s="15"/>
      <c r="H410" s="15"/>
      <c r="I410" s="15"/>
      <c r="J410" s="32"/>
      <c r="K410" s="15"/>
      <c r="L410" s="15"/>
      <c r="M410" s="15"/>
      <c r="N410" s="15"/>
      <c r="Q410" s="2"/>
      <c r="W410" s="22"/>
      <c r="AD410" s="3"/>
      <c r="AF410" s="2"/>
      <c r="AS410" s="2"/>
    </row>
    <row r="411">
      <c r="E411" s="15"/>
      <c r="F411" s="15"/>
      <c r="G411" s="15"/>
      <c r="H411" s="15"/>
      <c r="I411" s="15"/>
      <c r="J411" s="32"/>
      <c r="K411" s="15"/>
      <c r="L411" s="15"/>
      <c r="M411" s="15"/>
      <c r="N411" s="15"/>
      <c r="Q411" s="2"/>
      <c r="W411" s="22"/>
      <c r="AD411" s="3"/>
      <c r="AF411" s="2"/>
      <c r="AS411" s="2"/>
    </row>
    <row r="412">
      <c r="E412" s="15"/>
      <c r="F412" s="15"/>
      <c r="G412" s="15"/>
      <c r="H412" s="15"/>
      <c r="I412" s="15"/>
      <c r="J412" s="32"/>
      <c r="K412" s="15"/>
      <c r="L412" s="15"/>
      <c r="M412" s="15"/>
      <c r="N412" s="15"/>
      <c r="Q412" s="2"/>
      <c r="W412" s="22"/>
      <c r="AD412" s="3"/>
      <c r="AF412" s="2"/>
      <c r="AS412" s="2"/>
    </row>
    <row r="413">
      <c r="E413" s="15"/>
      <c r="F413" s="15"/>
      <c r="G413" s="15"/>
      <c r="H413" s="15"/>
      <c r="I413" s="15"/>
      <c r="J413" s="32"/>
      <c r="K413" s="15"/>
      <c r="L413" s="15"/>
      <c r="M413" s="15"/>
      <c r="N413" s="15"/>
      <c r="Q413" s="2"/>
      <c r="W413" s="22"/>
      <c r="AD413" s="3"/>
      <c r="AF413" s="2"/>
      <c r="AS413" s="2"/>
    </row>
    <row r="414">
      <c r="E414" s="15"/>
      <c r="F414" s="15"/>
      <c r="G414" s="15"/>
      <c r="H414" s="15"/>
      <c r="I414" s="15"/>
      <c r="J414" s="32"/>
      <c r="K414" s="15"/>
      <c r="L414" s="15"/>
      <c r="M414" s="15"/>
      <c r="N414" s="15"/>
      <c r="Q414" s="2"/>
      <c r="W414" s="22"/>
      <c r="AD414" s="3"/>
      <c r="AF414" s="2"/>
      <c r="AS414" s="2"/>
    </row>
    <row r="415">
      <c r="E415" s="15"/>
      <c r="F415" s="15"/>
      <c r="G415" s="15"/>
      <c r="H415" s="15"/>
      <c r="I415" s="15"/>
      <c r="J415" s="32"/>
      <c r="K415" s="15"/>
      <c r="L415" s="15"/>
      <c r="M415" s="15"/>
      <c r="N415" s="15"/>
      <c r="Q415" s="2"/>
      <c r="W415" s="22"/>
      <c r="AD415" s="3"/>
      <c r="AF415" s="2"/>
      <c r="AS415" s="2"/>
    </row>
    <row r="416">
      <c r="E416" s="15"/>
      <c r="F416" s="15"/>
      <c r="G416" s="15"/>
      <c r="H416" s="15"/>
      <c r="I416" s="15"/>
      <c r="J416" s="32"/>
      <c r="K416" s="15"/>
      <c r="L416" s="15"/>
      <c r="M416" s="15"/>
      <c r="N416" s="15"/>
      <c r="Q416" s="2"/>
      <c r="W416" s="22"/>
      <c r="AD416" s="3"/>
      <c r="AF416" s="2"/>
      <c r="AS416" s="2"/>
    </row>
    <row r="417">
      <c r="E417" s="15"/>
      <c r="F417" s="15"/>
      <c r="G417" s="15"/>
      <c r="H417" s="15"/>
      <c r="I417" s="15"/>
      <c r="J417" s="32"/>
      <c r="K417" s="15"/>
      <c r="L417" s="15"/>
      <c r="M417" s="15"/>
      <c r="N417" s="15"/>
      <c r="Q417" s="2"/>
      <c r="W417" s="22"/>
      <c r="AD417" s="3"/>
      <c r="AF417" s="2"/>
      <c r="AS417" s="2"/>
    </row>
    <row r="418">
      <c r="E418" s="15"/>
      <c r="F418" s="15"/>
      <c r="G418" s="15"/>
      <c r="H418" s="15"/>
      <c r="I418" s="15"/>
      <c r="J418" s="32"/>
      <c r="K418" s="15"/>
      <c r="L418" s="15"/>
      <c r="M418" s="15"/>
      <c r="N418" s="15"/>
      <c r="Q418" s="2"/>
      <c r="W418" s="22"/>
      <c r="AD418" s="3"/>
      <c r="AF418" s="2"/>
      <c r="AS418" s="2"/>
    </row>
    <row r="419">
      <c r="E419" s="15"/>
      <c r="F419" s="15"/>
      <c r="G419" s="15"/>
      <c r="H419" s="15"/>
      <c r="I419" s="15"/>
      <c r="J419" s="32"/>
      <c r="K419" s="15"/>
      <c r="L419" s="15"/>
      <c r="M419" s="15"/>
      <c r="N419" s="15"/>
      <c r="Q419" s="2"/>
      <c r="W419" s="22"/>
      <c r="AD419" s="3"/>
      <c r="AF419" s="2"/>
      <c r="AS419" s="2"/>
    </row>
    <row r="420">
      <c r="E420" s="15"/>
      <c r="F420" s="15"/>
      <c r="G420" s="15"/>
      <c r="H420" s="15"/>
      <c r="I420" s="15"/>
      <c r="J420" s="32"/>
      <c r="K420" s="15"/>
      <c r="L420" s="15"/>
      <c r="M420" s="15"/>
      <c r="N420" s="15"/>
      <c r="Q420" s="2"/>
      <c r="W420" s="22"/>
      <c r="AD420" s="3"/>
      <c r="AF420" s="2"/>
      <c r="AS420" s="2"/>
    </row>
    <row r="421">
      <c r="E421" s="15"/>
      <c r="F421" s="15"/>
      <c r="G421" s="15"/>
      <c r="H421" s="15"/>
      <c r="I421" s="15"/>
      <c r="J421" s="32"/>
      <c r="K421" s="15"/>
      <c r="L421" s="15"/>
      <c r="M421" s="15"/>
      <c r="N421" s="15"/>
      <c r="Q421" s="2"/>
      <c r="W421" s="22"/>
      <c r="AD421" s="3"/>
      <c r="AF421" s="2"/>
      <c r="AS421" s="2"/>
    </row>
    <row r="422">
      <c r="E422" s="15"/>
      <c r="F422" s="15"/>
      <c r="G422" s="15"/>
      <c r="H422" s="15"/>
      <c r="I422" s="15"/>
      <c r="J422" s="32"/>
      <c r="K422" s="15"/>
      <c r="L422" s="15"/>
      <c r="M422" s="15"/>
      <c r="N422" s="15"/>
      <c r="Q422" s="2"/>
      <c r="W422" s="22"/>
      <c r="AD422" s="3"/>
      <c r="AF422" s="2"/>
      <c r="AS422" s="2"/>
    </row>
    <row r="423">
      <c r="E423" s="15"/>
      <c r="F423" s="15"/>
      <c r="G423" s="15"/>
      <c r="H423" s="15"/>
      <c r="I423" s="15"/>
      <c r="J423" s="32"/>
      <c r="K423" s="15"/>
      <c r="L423" s="15"/>
      <c r="M423" s="15"/>
      <c r="N423" s="15"/>
      <c r="Q423" s="2"/>
      <c r="W423" s="22"/>
      <c r="AD423" s="3"/>
      <c r="AF423" s="2"/>
      <c r="AS423" s="2"/>
    </row>
    <row r="424">
      <c r="E424" s="15"/>
      <c r="F424" s="15"/>
      <c r="G424" s="15"/>
      <c r="H424" s="15"/>
      <c r="I424" s="15"/>
      <c r="J424" s="32"/>
      <c r="K424" s="15"/>
      <c r="L424" s="15"/>
      <c r="M424" s="15"/>
      <c r="N424" s="15"/>
      <c r="Q424" s="2"/>
      <c r="W424" s="22"/>
      <c r="AD424" s="3"/>
      <c r="AF424" s="2"/>
      <c r="AS424" s="2"/>
    </row>
    <row r="425">
      <c r="E425" s="15"/>
      <c r="F425" s="15"/>
      <c r="G425" s="15"/>
      <c r="H425" s="15"/>
      <c r="I425" s="15"/>
      <c r="J425" s="32"/>
      <c r="K425" s="15"/>
      <c r="L425" s="15"/>
      <c r="M425" s="15"/>
      <c r="N425" s="15"/>
      <c r="Q425" s="2"/>
      <c r="W425" s="22"/>
      <c r="AD425" s="3"/>
      <c r="AF425" s="2"/>
      <c r="AS425" s="2"/>
    </row>
    <row r="426">
      <c r="E426" s="15"/>
      <c r="F426" s="15"/>
      <c r="G426" s="15"/>
      <c r="H426" s="15"/>
      <c r="I426" s="15"/>
      <c r="J426" s="32"/>
      <c r="K426" s="15"/>
      <c r="L426" s="15"/>
      <c r="M426" s="15"/>
      <c r="N426" s="15"/>
      <c r="Q426" s="2"/>
      <c r="W426" s="22"/>
      <c r="AD426" s="3"/>
      <c r="AF426" s="2"/>
      <c r="AS426" s="2"/>
    </row>
    <row r="427">
      <c r="E427" s="15"/>
      <c r="F427" s="15"/>
      <c r="G427" s="15"/>
      <c r="H427" s="15"/>
      <c r="I427" s="15"/>
      <c r="J427" s="32"/>
      <c r="K427" s="15"/>
      <c r="L427" s="15"/>
      <c r="M427" s="15"/>
      <c r="N427" s="15"/>
      <c r="Q427" s="2"/>
      <c r="W427" s="22"/>
      <c r="AD427" s="3"/>
      <c r="AF427" s="2"/>
      <c r="AS427" s="2"/>
    </row>
    <row r="428">
      <c r="E428" s="15"/>
      <c r="F428" s="15"/>
      <c r="G428" s="15"/>
      <c r="H428" s="15"/>
      <c r="I428" s="15"/>
      <c r="J428" s="32"/>
      <c r="K428" s="15"/>
      <c r="L428" s="15"/>
      <c r="M428" s="15"/>
      <c r="N428" s="15"/>
      <c r="Q428" s="2"/>
      <c r="W428" s="22"/>
      <c r="AD428" s="3"/>
      <c r="AF428" s="2"/>
      <c r="AS428" s="2"/>
    </row>
    <row r="429">
      <c r="E429" s="15"/>
      <c r="F429" s="15"/>
      <c r="G429" s="15"/>
      <c r="H429" s="15"/>
      <c r="I429" s="15"/>
      <c r="J429" s="32"/>
      <c r="K429" s="15"/>
      <c r="L429" s="15"/>
      <c r="M429" s="15"/>
      <c r="N429" s="15"/>
      <c r="Q429" s="2"/>
      <c r="W429" s="22"/>
      <c r="AD429" s="3"/>
      <c r="AF429" s="2"/>
      <c r="AS429" s="2"/>
    </row>
    <row r="430">
      <c r="E430" s="15"/>
      <c r="F430" s="15"/>
      <c r="G430" s="15"/>
      <c r="H430" s="15"/>
      <c r="I430" s="15"/>
      <c r="J430" s="32"/>
      <c r="K430" s="15"/>
      <c r="L430" s="15"/>
      <c r="M430" s="15"/>
      <c r="N430" s="15"/>
      <c r="Q430" s="2"/>
      <c r="W430" s="22"/>
      <c r="AD430" s="3"/>
      <c r="AF430" s="2"/>
      <c r="AS430" s="2"/>
    </row>
    <row r="431">
      <c r="E431" s="15"/>
      <c r="F431" s="15"/>
      <c r="G431" s="15"/>
      <c r="H431" s="15"/>
      <c r="I431" s="15"/>
      <c r="J431" s="32"/>
      <c r="K431" s="15"/>
      <c r="L431" s="15"/>
      <c r="M431" s="15"/>
      <c r="N431" s="15"/>
      <c r="Q431" s="2"/>
      <c r="W431" s="22"/>
      <c r="AD431" s="3"/>
      <c r="AF431" s="2"/>
      <c r="AS431" s="2"/>
    </row>
    <row r="432">
      <c r="E432" s="15"/>
      <c r="F432" s="15"/>
      <c r="G432" s="15"/>
      <c r="H432" s="15"/>
      <c r="I432" s="15"/>
      <c r="J432" s="32"/>
      <c r="K432" s="15"/>
      <c r="L432" s="15"/>
      <c r="M432" s="15"/>
      <c r="N432" s="15"/>
      <c r="Q432" s="2"/>
      <c r="W432" s="22"/>
      <c r="AD432" s="3"/>
      <c r="AF432" s="2"/>
      <c r="AS432" s="2"/>
    </row>
    <row r="433">
      <c r="E433" s="15"/>
      <c r="F433" s="15"/>
      <c r="G433" s="15"/>
      <c r="H433" s="15"/>
      <c r="I433" s="15"/>
      <c r="J433" s="32"/>
      <c r="K433" s="15"/>
      <c r="L433" s="15"/>
      <c r="M433" s="15"/>
      <c r="N433" s="15"/>
      <c r="Q433" s="2"/>
      <c r="W433" s="22"/>
      <c r="AD433" s="3"/>
      <c r="AF433" s="2"/>
      <c r="AS433" s="2"/>
    </row>
    <row r="434">
      <c r="E434" s="15"/>
      <c r="F434" s="15"/>
      <c r="G434" s="15"/>
      <c r="H434" s="15"/>
      <c r="I434" s="15"/>
      <c r="J434" s="32"/>
      <c r="K434" s="15"/>
      <c r="L434" s="15"/>
      <c r="M434" s="15"/>
      <c r="N434" s="15"/>
      <c r="Q434" s="2"/>
      <c r="W434" s="22"/>
      <c r="AD434" s="3"/>
      <c r="AF434" s="2"/>
      <c r="AS434" s="2"/>
    </row>
    <row r="435">
      <c r="E435" s="15"/>
      <c r="F435" s="15"/>
      <c r="G435" s="15"/>
      <c r="H435" s="15"/>
      <c r="I435" s="15"/>
      <c r="J435" s="32"/>
      <c r="K435" s="15"/>
      <c r="L435" s="15"/>
      <c r="M435" s="15"/>
      <c r="N435" s="15"/>
      <c r="Q435" s="2"/>
      <c r="W435" s="22"/>
      <c r="AD435" s="3"/>
      <c r="AF435" s="2"/>
      <c r="AS435" s="2"/>
    </row>
    <row r="436">
      <c r="E436" s="15"/>
      <c r="F436" s="15"/>
      <c r="G436" s="15"/>
      <c r="H436" s="15"/>
      <c r="I436" s="15"/>
      <c r="J436" s="32"/>
      <c r="K436" s="15"/>
      <c r="L436" s="15"/>
      <c r="M436" s="15"/>
      <c r="N436" s="15"/>
      <c r="Q436" s="2"/>
      <c r="W436" s="22"/>
      <c r="AD436" s="3"/>
      <c r="AF436" s="2"/>
      <c r="AS436" s="2"/>
    </row>
    <row r="437">
      <c r="E437" s="15"/>
      <c r="F437" s="15"/>
      <c r="G437" s="15"/>
      <c r="H437" s="15"/>
      <c r="I437" s="15"/>
      <c r="J437" s="32"/>
      <c r="K437" s="15"/>
      <c r="L437" s="15"/>
      <c r="M437" s="15"/>
      <c r="N437" s="15"/>
      <c r="Q437" s="2"/>
      <c r="W437" s="22"/>
      <c r="AD437" s="3"/>
      <c r="AF437" s="2"/>
      <c r="AS437" s="2"/>
    </row>
    <row r="438">
      <c r="E438" s="15"/>
      <c r="F438" s="15"/>
      <c r="G438" s="15"/>
      <c r="H438" s="15"/>
      <c r="I438" s="15"/>
      <c r="J438" s="32"/>
      <c r="K438" s="15"/>
      <c r="L438" s="15"/>
      <c r="M438" s="15"/>
      <c r="N438" s="15"/>
      <c r="Q438" s="2"/>
      <c r="W438" s="22"/>
      <c r="AD438" s="3"/>
      <c r="AF438" s="2"/>
      <c r="AS438" s="2"/>
    </row>
    <row r="439">
      <c r="E439" s="15"/>
      <c r="F439" s="15"/>
      <c r="G439" s="15"/>
      <c r="H439" s="15"/>
      <c r="I439" s="15"/>
      <c r="J439" s="32"/>
      <c r="K439" s="15"/>
      <c r="L439" s="15"/>
      <c r="M439" s="15"/>
      <c r="N439" s="15"/>
      <c r="Q439" s="2"/>
      <c r="W439" s="22"/>
      <c r="AD439" s="3"/>
      <c r="AF439" s="2"/>
      <c r="AS439" s="2"/>
    </row>
    <row r="440">
      <c r="E440" s="15"/>
      <c r="F440" s="15"/>
      <c r="G440" s="15"/>
      <c r="H440" s="15"/>
      <c r="I440" s="15"/>
      <c r="J440" s="32"/>
      <c r="K440" s="15"/>
      <c r="L440" s="15"/>
      <c r="M440" s="15"/>
      <c r="N440" s="15"/>
      <c r="Q440" s="2"/>
      <c r="W440" s="22"/>
      <c r="AD440" s="3"/>
      <c r="AF440" s="2"/>
      <c r="AS440" s="2"/>
    </row>
    <row r="441">
      <c r="E441" s="15"/>
      <c r="F441" s="15"/>
      <c r="G441" s="15"/>
      <c r="H441" s="15"/>
      <c r="I441" s="15"/>
      <c r="J441" s="32"/>
      <c r="K441" s="15"/>
      <c r="L441" s="15"/>
      <c r="M441" s="15"/>
      <c r="N441" s="15"/>
      <c r="Q441" s="2"/>
      <c r="W441" s="22"/>
      <c r="AD441" s="3"/>
      <c r="AF441" s="2"/>
      <c r="AS441" s="2"/>
    </row>
    <row r="442">
      <c r="E442" s="15"/>
      <c r="F442" s="15"/>
      <c r="G442" s="15"/>
      <c r="H442" s="15"/>
      <c r="I442" s="15"/>
      <c r="J442" s="32"/>
      <c r="K442" s="15"/>
      <c r="L442" s="15"/>
      <c r="M442" s="15"/>
      <c r="N442" s="15"/>
      <c r="Q442" s="2"/>
      <c r="W442" s="22"/>
      <c r="AD442" s="3"/>
      <c r="AF442" s="2"/>
      <c r="AS442" s="2"/>
    </row>
    <row r="443">
      <c r="E443" s="15"/>
      <c r="F443" s="15"/>
      <c r="G443" s="15"/>
      <c r="H443" s="15"/>
      <c r="I443" s="15"/>
      <c r="J443" s="32"/>
      <c r="K443" s="15"/>
      <c r="L443" s="15"/>
      <c r="M443" s="15"/>
      <c r="N443" s="15"/>
      <c r="Q443" s="2"/>
      <c r="W443" s="22"/>
      <c r="AD443" s="3"/>
      <c r="AF443" s="2"/>
      <c r="AS443" s="2"/>
    </row>
    <row r="444">
      <c r="E444" s="15"/>
      <c r="F444" s="15"/>
      <c r="G444" s="15"/>
      <c r="H444" s="15"/>
      <c r="I444" s="15"/>
      <c r="J444" s="32"/>
      <c r="K444" s="15"/>
      <c r="L444" s="15"/>
      <c r="M444" s="15"/>
      <c r="N444" s="15"/>
      <c r="Q444" s="2"/>
      <c r="W444" s="22"/>
      <c r="AD444" s="3"/>
      <c r="AF444" s="2"/>
      <c r="AS444" s="2"/>
    </row>
    <row r="445">
      <c r="E445" s="15"/>
      <c r="F445" s="15"/>
      <c r="G445" s="15"/>
      <c r="H445" s="15"/>
      <c r="I445" s="15"/>
      <c r="J445" s="32"/>
      <c r="K445" s="15"/>
      <c r="L445" s="15"/>
      <c r="M445" s="15"/>
      <c r="N445" s="15"/>
      <c r="Q445" s="2"/>
      <c r="W445" s="22"/>
      <c r="AD445" s="3"/>
      <c r="AF445" s="2"/>
      <c r="AS445" s="2"/>
    </row>
    <row r="446">
      <c r="E446" s="15"/>
      <c r="F446" s="15"/>
      <c r="G446" s="15"/>
      <c r="H446" s="15"/>
      <c r="I446" s="15"/>
      <c r="J446" s="32"/>
      <c r="K446" s="15"/>
      <c r="L446" s="15"/>
      <c r="M446" s="15"/>
      <c r="N446" s="15"/>
      <c r="Q446" s="2"/>
      <c r="W446" s="22"/>
      <c r="AD446" s="3"/>
      <c r="AF446" s="2"/>
      <c r="AS446" s="2"/>
    </row>
    <row r="447">
      <c r="E447" s="15"/>
      <c r="F447" s="15"/>
      <c r="G447" s="15"/>
      <c r="H447" s="15"/>
      <c r="I447" s="15"/>
      <c r="J447" s="32"/>
      <c r="K447" s="15"/>
      <c r="L447" s="15"/>
      <c r="M447" s="15"/>
      <c r="N447" s="15"/>
      <c r="Q447" s="2"/>
      <c r="W447" s="22"/>
      <c r="AD447" s="3"/>
      <c r="AF447" s="2"/>
      <c r="AS447" s="2"/>
    </row>
    <row r="448">
      <c r="E448" s="15"/>
      <c r="F448" s="15"/>
      <c r="G448" s="15"/>
      <c r="H448" s="15"/>
      <c r="I448" s="15"/>
      <c r="J448" s="32"/>
      <c r="K448" s="15"/>
      <c r="L448" s="15"/>
      <c r="M448" s="15"/>
      <c r="N448" s="15"/>
      <c r="Q448" s="2"/>
      <c r="W448" s="22"/>
      <c r="AD448" s="3"/>
      <c r="AF448" s="2"/>
      <c r="AS448" s="2"/>
    </row>
    <row r="449">
      <c r="E449" s="15"/>
      <c r="F449" s="15"/>
      <c r="G449" s="15"/>
      <c r="H449" s="15"/>
      <c r="I449" s="15"/>
      <c r="J449" s="32"/>
      <c r="K449" s="15"/>
      <c r="L449" s="15"/>
      <c r="M449" s="15"/>
      <c r="N449" s="15"/>
      <c r="Q449" s="2"/>
      <c r="W449" s="22"/>
      <c r="AD449" s="3"/>
      <c r="AF449" s="2"/>
      <c r="AS449" s="2"/>
    </row>
    <row r="450">
      <c r="E450" s="15"/>
      <c r="F450" s="15"/>
      <c r="G450" s="15"/>
      <c r="H450" s="15"/>
      <c r="I450" s="15"/>
      <c r="J450" s="32"/>
      <c r="K450" s="15"/>
      <c r="L450" s="15"/>
      <c r="M450" s="15"/>
      <c r="N450" s="15"/>
      <c r="Q450" s="2"/>
      <c r="W450" s="22"/>
      <c r="AD450" s="3"/>
      <c r="AF450" s="2"/>
      <c r="AS450" s="2"/>
    </row>
    <row r="451">
      <c r="E451" s="15"/>
      <c r="F451" s="15"/>
      <c r="G451" s="15"/>
      <c r="H451" s="15"/>
      <c r="I451" s="15"/>
      <c r="J451" s="32"/>
      <c r="K451" s="15"/>
      <c r="L451" s="15"/>
      <c r="M451" s="15"/>
      <c r="N451" s="15"/>
      <c r="Q451" s="2"/>
      <c r="W451" s="22"/>
      <c r="AD451" s="3"/>
      <c r="AF451" s="2"/>
      <c r="AS451" s="2"/>
    </row>
    <row r="452">
      <c r="E452" s="15"/>
      <c r="F452" s="15"/>
      <c r="G452" s="15"/>
      <c r="H452" s="15"/>
      <c r="I452" s="15"/>
      <c r="J452" s="32"/>
      <c r="K452" s="15"/>
      <c r="L452" s="15"/>
      <c r="M452" s="15"/>
      <c r="N452" s="15"/>
      <c r="Q452" s="2"/>
      <c r="W452" s="22"/>
      <c r="AD452" s="3"/>
      <c r="AF452" s="2"/>
      <c r="AS452" s="2"/>
    </row>
    <row r="453">
      <c r="E453" s="15"/>
      <c r="F453" s="15"/>
      <c r="G453" s="15"/>
      <c r="H453" s="15"/>
      <c r="I453" s="15"/>
      <c r="J453" s="32"/>
      <c r="K453" s="15"/>
      <c r="L453" s="15"/>
      <c r="M453" s="15"/>
      <c r="N453" s="15"/>
      <c r="Q453" s="2"/>
      <c r="W453" s="22"/>
      <c r="AD453" s="3"/>
      <c r="AF453" s="2"/>
      <c r="AS453" s="2"/>
    </row>
    <row r="454">
      <c r="E454" s="15"/>
      <c r="F454" s="15"/>
      <c r="G454" s="15"/>
      <c r="H454" s="15"/>
      <c r="I454" s="15"/>
      <c r="J454" s="32"/>
      <c r="K454" s="15"/>
      <c r="L454" s="15"/>
      <c r="M454" s="15"/>
      <c r="N454" s="15"/>
      <c r="Q454" s="2"/>
      <c r="W454" s="22"/>
      <c r="AD454" s="3"/>
      <c r="AF454" s="2"/>
      <c r="AS454" s="2"/>
    </row>
    <row r="455">
      <c r="E455" s="15"/>
      <c r="F455" s="15"/>
      <c r="G455" s="15"/>
      <c r="H455" s="15"/>
      <c r="I455" s="15"/>
      <c r="J455" s="32"/>
      <c r="K455" s="15"/>
      <c r="L455" s="15"/>
      <c r="M455" s="15"/>
      <c r="N455" s="15"/>
      <c r="Q455" s="2"/>
      <c r="W455" s="22"/>
      <c r="AD455" s="3"/>
      <c r="AF455" s="2"/>
      <c r="AS455" s="2"/>
    </row>
    <row r="456">
      <c r="E456" s="15"/>
      <c r="F456" s="15"/>
      <c r="G456" s="15"/>
      <c r="H456" s="15"/>
      <c r="I456" s="15"/>
      <c r="J456" s="32"/>
      <c r="K456" s="15"/>
      <c r="L456" s="15"/>
      <c r="M456" s="15"/>
      <c r="N456" s="15"/>
      <c r="Q456" s="2"/>
      <c r="W456" s="22"/>
      <c r="AD456" s="3"/>
      <c r="AF456" s="2"/>
      <c r="AS456" s="2"/>
    </row>
    <row r="457">
      <c r="E457" s="15"/>
      <c r="F457" s="15"/>
      <c r="G457" s="15"/>
      <c r="H457" s="15"/>
      <c r="I457" s="15"/>
      <c r="J457" s="32"/>
      <c r="K457" s="15"/>
      <c r="L457" s="15"/>
      <c r="M457" s="15"/>
      <c r="N457" s="15"/>
      <c r="Q457" s="2"/>
      <c r="W457" s="22"/>
      <c r="AD457" s="3"/>
      <c r="AF457" s="2"/>
      <c r="AS457" s="2"/>
    </row>
    <row r="458">
      <c r="E458" s="15"/>
      <c r="F458" s="15"/>
      <c r="G458" s="15"/>
      <c r="H458" s="15"/>
      <c r="I458" s="15"/>
      <c r="J458" s="32"/>
      <c r="K458" s="15"/>
      <c r="L458" s="15"/>
      <c r="M458" s="15"/>
      <c r="N458" s="15"/>
      <c r="Q458" s="2"/>
      <c r="W458" s="22"/>
      <c r="AD458" s="3"/>
      <c r="AF458" s="2"/>
      <c r="AS458" s="2"/>
    </row>
    <row r="459">
      <c r="E459" s="15"/>
      <c r="F459" s="15"/>
      <c r="G459" s="15"/>
      <c r="H459" s="15"/>
      <c r="I459" s="15"/>
      <c r="J459" s="32"/>
      <c r="K459" s="15"/>
      <c r="L459" s="15"/>
      <c r="M459" s="15"/>
      <c r="N459" s="15"/>
      <c r="Q459" s="2"/>
      <c r="W459" s="22"/>
      <c r="AD459" s="3"/>
      <c r="AF459" s="2"/>
      <c r="AS459" s="2"/>
    </row>
    <row r="460">
      <c r="E460" s="15"/>
      <c r="F460" s="15"/>
      <c r="G460" s="15"/>
      <c r="H460" s="15"/>
      <c r="I460" s="15"/>
      <c r="J460" s="32"/>
      <c r="K460" s="15"/>
      <c r="L460" s="15"/>
      <c r="M460" s="15"/>
      <c r="N460" s="15"/>
      <c r="Q460" s="2"/>
      <c r="W460" s="22"/>
      <c r="AD460" s="3"/>
      <c r="AF460" s="2"/>
      <c r="AS460" s="2"/>
    </row>
    <row r="461">
      <c r="E461" s="15"/>
      <c r="F461" s="15"/>
      <c r="G461" s="15"/>
      <c r="H461" s="15"/>
      <c r="I461" s="15"/>
      <c r="J461" s="32"/>
      <c r="K461" s="15"/>
      <c r="L461" s="15"/>
      <c r="M461" s="15"/>
      <c r="N461" s="15"/>
      <c r="Q461" s="2"/>
      <c r="W461" s="22"/>
      <c r="AD461" s="3"/>
      <c r="AF461" s="2"/>
      <c r="AS461" s="2"/>
    </row>
    <row r="462">
      <c r="E462" s="15"/>
      <c r="F462" s="15"/>
      <c r="G462" s="15"/>
      <c r="H462" s="15"/>
      <c r="I462" s="15"/>
      <c r="J462" s="32"/>
      <c r="K462" s="15"/>
      <c r="L462" s="15"/>
      <c r="M462" s="15"/>
      <c r="N462" s="15"/>
      <c r="Q462" s="2"/>
      <c r="W462" s="22"/>
      <c r="AD462" s="3"/>
      <c r="AF462" s="2"/>
      <c r="AS462" s="2"/>
    </row>
    <row r="463">
      <c r="E463" s="15"/>
      <c r="F463" s="15"/>
      <c r="G463" s="15"/>
      <c r="H463" s="15"/>
      <c r="I463" s="15"/>
      <c r="J463" s="32"/>
      <c r="K463" s="15"/>
      <c r="L463" s="15"/>
      <c r="M463" s="15"/>
      <c r="N463" s="15"/>
      <c r="Q463" s="2"/>
      <c r="W463" s="22"/>
      <c r="AD463" s="3"/>
      <c r="AF463" s="2"/>
      <c r="AS463" s="2"/>
    </row>
    <row r="464">
      <c r="E464" s="15"/>
      <c r="F464" s="15"/>
      <c r="G464" s="15"/>
      <c r="H464" s="15"/>
      <c r="I464" s="15"/>
      <c r="J464" s="32"/>
      <c r="K464" s="15"/>
      <c r="L464" s="15"/>
      <c r="M464" s="15"/>
      <c r="N464" s="15"/>
      <c r="Q464" s="2"/>
      <c r="W464" s="22"/>
      <c r="AD464" s="3"/>
      <c r="AF464" s="2"/>
      <c r="AS464" s="2"/>
    </row>
    <row r="465">
      <c r="E465" s="15"/>
      <c r="F465" s="15"/>
      <c r="G465" s="15"/>
      <c r="H465" s="15"/>
      <c r="I465" s="15"/>
      <c r="J465" s="32"/>
      <c r="K465" s="15"/>
      <c r="L465" s="15"/>
      <c r="M465" s="15"/>
      <c r="N465" s="15"/>
      <c r="Q465" s="2"/>
      <c r="W465" s="22"/>
      <c r="AD465" s="3"/>
      <c r="AF465" s="2"/>
      <c r="AS465" s="2"/>
    </row>
    <row r="466">
      <c r="E466" s="15"/>
      <c r="F466" s="15"/>
      <c r="G466" s="15"/>
      <c r="H466" s="15"/>
      <c r="I466" s="15"/>
      <c r="J466" s="32"/>
      <c r="K466" s="15"/>
      <c r="L466" s="15"/>
      <c r="M466" s="15"/>
      <c r="N466" s="15"/>
      <c r="Q466" s="2"/>
      <c r="W466" s="22"/>
      <c r="AD466" s="3"/>
      <c r="AF466" s="2"/>
      <c r="AS466" s="2"/>
    </row>
    <row r="467">
      <c r="E467" s="15"/>
      <c r="F467" s="15"/>
      <c r="G467" s="15"/>
      <c r="H467" s="15"/>
      <c r="I467" s="15"/>
      <c r="J467" s="32"/>
      <c r="K467" s="15"/>
      <c r="L467" s="15"/>
      <c r="M467" s="15"/>
      <c r="N467" s="15"/>
      <c r="Q467" s="2"/>
      <c r="W467" s="22"/>
      <c r="AD467" s="3"/>
      <c r="AF467" s="2"/>
      <c r="AS467" s="2"/>
    </row>
    <row r="468">
      <c r="E468" s="15"/>
      <c r="F468" s="15"/>
      <c r="G468" s="15"/>
      <c r="H468" s="15"/>
      <c r="I468" s="15"/>
      <c r="J468" s="32"/>
      <c r="K468" s="15"/>
      <c r="L468" s="15"/>
      <c r="M468" s="15"/>
      <c r="N468" s="15"/>
      <c r="Q468" s="2"/>
      <c r="W468" s="22"/>
      <c r="AD468" s="3"/>
      <c r="AF468" s="2"/>
      <c r="AS468" s="2"/>
    </row>
    <row r="469">
      <c r="E469" s="15"/>
      <c r="F469" s="15"/>
      <c r="G469" s="15"/>
      <c r="H469" s="15"/>
      <c r="I469" s="15"/>
      <c r="J469" s="32"/>
      <c r="K469" s="15"/>
      <c r="L469" s="15"/>
      <c r="M469" s="15"/>
      <c r="N469" s="15"/>
      <c r="Q469" s="2"/>
      <c r="W469" s="22"/>
      <c r="AD469" s="3"/>
      <c r="AF469" s="2"/>
      <c r="AS469" s="2"/>
    </row>
    <row r="470">
      <c r="E470" s="15"/>
      <c r="F470" s="15"/>
      <c r="G470" s="15"/>
      <c r="H470" s="15"/>
      <c r="I470" s="15"/>
      <c r="J470" s="32"/>
      <c r="K470" s="15"/>
      <c r="L470" s="15"/>
      <c r="M470" s="15"/>
      <c r="N470" s="15"/>
      <c r="Q470" s="2"/>
      <c r="W470" s="22"/>
      <c r="AD470" s="3"/>
      <c r="AF470" s="2"/>
      <c r="AS470" s="2"/>
    </row>
    <row r="471">
      <c r="E471" s="15"/>
      <c r="F471" s="15"/>
      <c r="G471" s="15"/>
      <c r="H471" s="15"/>
      <c r="I471" s="15"/>
      <c r="J471" s="32"/>
      <c r="K471" s="15"/>
      <c r="L471" s="15"/>
      <c r="M471" s="15"/>
      <c r="N471" s="15"/>
      <c r="Q471" s="2"/>
      <c r="W471" s="22"/>
      <c r="AD471" s="3"/>
      <c r="AF471" s="2"/>
      <c r="AS471" s="2"/>
    </row>
    <row r="472">
      <c r="E472" s="15"/>
      <c r="F472" s="15"/>
      <c r="G472" s="15"/>
      <c r="H472" s="15"/>
      <c r="I472" s="15"/>
      <c r="J472" s="32"/>
      <c r="K472" s="15"/>
      <c r="L472" s="15"/>
      <c r="M472" s="15"/>
      <c r="N472" s="15"/>
      <c r="Q472" s="2"/>
      <c r="W472" s="22"/>
      <c r="AD472" s="3"/>
      <c r="AF472" s="2"/>
      <c r="AS472" s="2"/>
    </row>
    <row r="473">
      <c r="E473" s="15"/>
      <c r="F473" s="15"/>
      <c r="G473" s="15"/>
      <c r="H473" s="15"/>
      <c r="I473" s="15"/>
      <c r="J473" s="32"/>
      <c r="K473" s="15"/>
      <c r="L473" s="15"/>
      <c r="M473" s="15"/>
      <c r="N473" s="15"/>
      <c r="Q473" s="2"/>
      <c r="W473" s="22"/>
      <c r="AD473" s="3"/>
      <c r="AF473" s="2"/>
      <c r="AS473" s="2"/>
    </row>
    <row r="474">
      <c r="E474" s="15"/>
      <c r="F474" s="15"/>
      <c r="G474" s="15"/>
      <c r="H474" s="15"/>
      <c r="I474" s="15"/>
      <c r="J474" s="32"/>
      <c r="K474" s="15"/>
      <c r="L474" s="15"/>
      <c r="M474" s="15"/>
      <c r="N474" s="15"/>
      <c r="Q474" s="2"/>
      <c r="W474" s="22"/>
      <c r="AD474" s="3"/>
      <c r="AF474" s="2"/>
      <c r="AS474" s="2"/>
    </row>
    <row r="475">
      <c r="E475" s="15"/>
      <c r="F475" s="15"/>
      <c r="G475" s="15"/>
      <c r="H475" s="15"/>
      <c r="I475" s="15"/>
      <c r="J475" s="32"/>
      <c r="K475" s="15"/>
      <c r="L475" s="15"/>
      <c r="M475" s="15"/>
      <c r="N475" s="15"/>
      <c r="Q475" s="2"/>
      <c r="W475" s="22"/>
      <c r="AD475" s="3"/>
      <c r="AF475" s="2"/>
      <c r="AS475" s="2"/>
    </row>
    <row r="476">
      <c r="E476" s="15"/>
      <c r="F476" s="15"/>
      <c r="G476" s="15"/>
      <c r="H476" s="15"/>
      <c r="I476" s="15"/>
      <c r="J476" s="32"/>
      <c r="K476" s="15"/>
      <c r="L476" s="15"/>
      <c r="M476" s="15"/>
      <c r="N476" s="15"/>
      <c r="Q476" s="2"/>
      <c r="W476" s="22"/>
      <c r="AD476" s="3"/>
      <c r="AF476" s="2"/>
      <c r="AS476" s="2"/>
    </row>
    <row r="477">
      <c r="E477" s="15"/>
      <c r="F477" s="15"/>
      <c r="G477" s="15"/>
      <c r="H477" s="15"/>
      <c r="I477" s="15"/>
      <c r="J477" s="32"/>
      <c r="K477" s="15"/>
      <c r="L477" s="15"/>
      <c r="M477" s="15"/>
      <c r="N477" s="15"/>
      <c r="Q477" s="2"/>
      <c r="W477" s="22"/>
      <c r="AD477" s="3"/>
      <c r="AF477" s="2"/>
      <c r="AS477" s="2"/>
    </row>
    <row r="478">
      <c r="E478" s="15"/>
      <c r="F478" s="15"/>
      <c r="G478" s="15"/>
      <c r="H478" s="15"/>
      <c r="I478" s="15"/>
      <c r="J478" s="32"/>
      <c r="K478" s="15"/>
      <c r="L478" s="15"/>
      <c r="M478" s="15"/>
      <c r="N478" s="15"/>
      <c r="Q478" s="2"/>
      <c r="W478" s="22"/>
      <c r="AD478" s="3"/>
      <c r="AF478" s="2"/>
      <c r="AS478" s="2"/>
    </row>
    <row r="479">
      <c r="E479" s="15"/>
      <c r="F479" s="15"/>
      <c r="G479" s="15"/>
      <c r="H479" s="15"/>
      <c r="I479" s="15"/>
      <c r="J479" s="32"/>
      <c r="K479" s="15"/>
      <c r="L479" s="15"/>
      <c r="M479" s="15"/>
      <c r="N479" s="15"/>
      <c r="Q479" s="2"/>
      <c r="W479" s="22"/>
      <c r="AD479" s="3"/>
      <c r="AF479" s="2"/>
      <c r="AS479" s="2"/>
    </row>
    <row r="480">
      <c r="E480" s="15"/>
      <c r="F480" s="15"/>
      <c r="G480" s="15"/>
      <c r="H480" s="15"/>
      <c r="I480" s="15"/>
      <c r="J480" s="32"/>
      <c r="K480" s="15"/>
      <c r="L480" s="15"/>
      <c r="M480" s="15"/>
      <c r="N480" s="15"/>
      <c r="Q480" s="2"/>
      <c r="W480" s="22"/>
      <c r="AD480" s="3"/>
      <c r="AF480" s="2"/>
      <c r="AS480" s="2"/>
    </row>
    <row r="481">
      <c r="E481" s="15"/>
      <c r="F481" s="15"/>
      <c r="G481" s="15"/>
      <c r="H481" s="15"/>
      <c r="I481" s="15"/>
      <c r="J481" s="32"/>
      <c r="K481" s="15"/>
      <c r="L481" s="15"/>
      <c r="M481" s="15"/>
      <c r="N481" s="15"/>
      <c r="Q481" s="2"/>
      <c r="W481" s="22"/>
      <c r="AD481" s="3"/>
      <c r="AF481" s="2"/>
      <c r="AS481" s="2"/>
    </row>
    <row r="482">
      <c r="E482" s="15"/>
      <c r="F482" s="15"/>
      <c r="G482" s="15"/>
      <c r="H482" s="15"/>
      <c r="I482" s="15"/>
      <c r="J482" s="32"/>
      <c r="K482" s="15"/>
      <c r="L482" s="15"/>
      <c r="M482" s="15"/>
      <c r="N482" s="15"/>
      <c r="Q482" s="2"/>
      <c r="W482" s="22"/>
      <c r="AD482" s="3"/>
      <c r="AF482" s="2"/>
      <c r="AS482" s="2"/>
    </row>
    <row r="483">
      <c r="E483" s="15"/>
      <c r="F483" s="15"/>
      <c r="G483" s="15"/>
      <c r="H483" s="15"/>
      <c r="I483" s="15"/>
      <c r="J483" s="32"/>
      <c r="K483" s="15"/>
      <c r="L483" s="15"/>
      <c r="M483" s="15"/>
      <c r="N483" s="15"/>
      <c r="Q483" s="2"/>
      <c r="W483" s="22"/>
      <c r="AD483" s="3"/>
      <c r="AF483" s="2"/>
      <c r="AS483" s="2"/>
    </row>
    <row r="484">
      <c r="E484" s="15"/>
      <c r="F484" s="15"/>
      <c r="G484" s="15"/>
      <c r="H484" s="15"/>
      <c r="I484" s="15"/>
      <c r="J484" s="32"/>
      <c r="K484" s="15"/>
      <c r="L484" s="15"/>
      <c r="M484" s="15"/>
      <c r="N484" s="15"/>
      <c r="Q484" s="2"/>
      <c r="W484" s="22"/>
      <c r="AD484" s="3"/>
      <c r="AF484" s="2"/>
      <c r="AS484" s="2"/>
    </row>
    <row r="485">
      <c r="E485" s="15"/>
      <c r="F485" s="15"/>
      <c r="G485" s="15"/>
      <c r="H485" s="15"/>
      <c r="I485" s="15"/>
      <c r="J485" s="32"/>
      <c r="K485" s="15"/>
      <c r="L485" s="15"/>
      <c r="M485" s="15"/>
      <c r="N485" s="15"/>
      <c r="Q485" s="2"/>
      <c r="W485" s="22"/>
      <c r="AD485" s="3"/>
      <c r="AF485" s="2"/>
      <c r="AS485" s="2"/>
    </row>
    <row r="486">
      <c r="E486" s="15"/>
      <c r="F486" s="15"/>
      <c r="G486" s="15"/>
      <c r="H486" s="15"/>
      <c r="I486" s="15"/>
      <c r="J486" s="32"/>
      <c r="K486" s="15"/>
      <c r="L486" s="15"/>
      <c r="M486" s="15"/>
      <c r="N486" s="15"/>
      <c r="Q486" s="2"/>
      <c r="W486" s="22"/>
      <c r="AD486" s="3"/>
      <c r="AF486" s="2"/>
      <c r="AS486" s="2"/>
    </row>
    <row r="487">
      <c r="E487" s="15"/>
      <c r="F487" s="15"/>
      <c r="G487" s="15"/>
      <c r="H487" s="15"/>
      <c r="I487" s="15"/>
      <c r="J487" s="32"/>
      <c r="K487" s="15"/>
      <c r="L487" s="15"/>
      <c r="M487" s="15"/>
      <c r="N487" s="15"/>
      <c r="Q487" s="2"/>
      <c r="W487" s="22"/>
      <c r="AD487" s="3"/>
      <c r="AF487" s="2"/>
      <c r="AS487" s="2"/>
    </row>
    <row r="488">
      <c r="E488" s="15"/>
      <c r="F488" s="15"/>
      <c r="G488" s="15"/>
      <c r="H488" s="15"/>
      <c r="I488" s="15"/>
      <c r="J488" s="32"/>
      <c r="K488" s="15"/>
      <c r="L488" s="15"/>
      <c r="M488" s="15"/>
      <c r="N488" s="15"/>
      <c r="Q488" s="2"/>
      <c r="W488" s="22"/>
      <c r="AD488" s="3"/>
      <c r="AF488" s="2"/>
      <c r="AS488" s="2"/>
    </row>
    <row r="489">
      <c r="E489" s="15"/>
      <c r="F489" s="15"/>
      <c r="G489" s="15"/>
      <c r="H489" s="15"/>
      <c r="I489" s="15"/>
      <c r="J489" s="32"/>
      <c r="K489" s="15"/>
      <c r="L489" s="15"/>
      <c r="M489" s="15"/>
      <c r="N489" s="15"/>
      <c r="Q489" s="2"/>
      <c r="W489" s="22"/>
      <c r="AD489" s="3"/>
      <c r="AF489" s="2"/>
      <c r="AS489" s="2"/>
    </row>
    <row r="490">
      <c r="E490" s="15"/>
      <c r="F490" s="15"/>
      <c r="G490" s="15"/>
      <c r="H490" s="15"/>
      <c r="I490" s="15"/>
      <c r="J490" s="32"/>
      <c r="K490" s="15"/>
      <c r="L490" s="15"/>
      <c r="M490" s="15"/>
      <c r="N490" s="15"/>
      <c r="Q490" s="2"/>
      <c r="W490" s="22"/>
      <c r="AD490" s="3"/>
      <c r="AF490" s="2"/>
      <c r="AS490" s="2"/>
    </row>
    <row r="491">
      <c r="E491" s="15"/>
      <c r="F491" s="15"/>
      <c r="G491" s="15"/>
      <c r="H491" s="15"/>
      <c r="I491" s="15"/>
      <c r="J491" s="32"/>
      <c r="K491" s="15"/>
      <c r="L491" s="15"/>
      <c r="M491" s="15"/>
      <c r="N491" s="15"/>
      <c r="Q491" s="2"/>
      <c r="W491" s="22"/>
      <c r="AD491" s="3"/>
      <c r="AF491" s="2"/>
      <c r="AS491" s="2"/>
    </row>
    <row r="492">
      <c r="E492" s="15"/>
      <c r="F492" s="15"/>
      <c r="G492" s="15"/>
      <c r="H492" s="15"/>
      <c r="I492" s="15"/>
      <c r="J492" s="32"/>
      <c r="K492" s="15"/>
      <c r="L492" s="15"/>
      <c r="M492" s="15"/>
      <c r="N492" s="15"/>
      <c r="Q492" s="2"/>
      <c r="W492" s="22"/>
      <c r="AD492" s="3"/>
      <c r="AF492" s="2"/>
      <c r="AS492" s="2"/>
    </row>
    <row r="493">
      <c r="E493" s="15"/>
      <c r="F493" s="15"/>
      <c r="G493" s="15"/>
      <c r="H493" s="15"/>
      <c r="I493" s="15"/>
      <c r="J493" s="32"/>
      <c r="K493" s="15"/>
      <c r="L493" s="15"/>
      <c r="M493" s="15"/>
      <c r="N493" s="15"/>
      <c r="Q493" s="2"/>
      <c r="W493" s="22"/>
      <c r="AD493" s="3"/>
      <c r="AF493" s="2"/>
      <c r="AS493" s="2"/>
    </row>
    <row r="494">
      <c r="E494" s="15"/>
      <c r="F494" s="15"/>
      <c r="G494" s="15"/>
      <c r="H494" s="15"/>
      <c r="I494" s="15"/>
      <c r="J494" s="32"/>
      <c r="K494" s="15"/>
      <c r="L494" s="15"/>
      <c r="M494" s="15"/>
      <c r="N494" s="15"/>
      <c r="Q494" s="2"/>
      <c r="W494" s="22"/>
      <c r="AD494" s="3"/>
      <c r="AF494" s="2"/>
      <c r="AS494" s="2"/>
    </row>
    <row r="495">
      <c r="E495" s="15"/>
      <c r="F495" s="15"/>
      <c r="G495" s="15"/>
      <c r="H495" s="15"/>
      <c r="I495" s="15"/>
      <c r="J495" s="32"/>
      <c r="K495" s="15"/>
      <c r="L495" s="15"/>
      <c r="M495" s="15"/>
      <c r="N495" s="15"/>
      <c r="Q495" s="2"/>
      <c r="W495" s="22"/>
      <c r="AD495" s="3"/>
      <c r="AF495" s="2"/>
      <c r="AS495" s="2"/>
    </row>
    <row r="496">
      <c r="E496" s="15"/>
      <c r="F496" s="15"/>
      <c r="G496" s="15"/>
      <c r="H496" s="15"/>
      <c r="I496" s="15"/>
      <c r="J496" s="32"/>
      <c r="K496" s="15"/>
      <c r="L496" s="15"/>
      <c r="M496" s="15"/>
      <c r="N496" s="15"/>
      <c r="Q496" s="2"/>
      <c r="W496" s="22"/>
      <c r="AD496" s="3"/>
      <c r="AF496" s="2"/>
      <c r="AS496" s="2"/>
    </row>
    <row r="497">
      <c r="E497" s="15"/>
      <c r="F497" s="15"/>
      <c r="G497" s="15"/>
      <c r="H497" s="15"/>
      <c r="I497" s="15"/>
      <c r="J497" s="32"/>
      <c r="K497" s="15"/>
      <c r="L497" s="15"/>
      <c r="M497" s="15"/>
      <c r="N497" s="15"/>
      <c r="Q497" s="2"/>
      <c r="W497" s="22"/>
      <c r="AD497" s="3"/>
      <c r="AF497" s="2"/>
      <c r="AS497" s="2"/>
    </row>
    <row r="498">
      <c r="E498" s="15"/>
      <c r="F498" s="15"/>
      <c r="G498" s="15"/>
      <c r="H498" s="15"/>
      <c r="I498" s="15"/>
      <c r="J498" s="32"/>
      <c r="K498" s="15"/>
      <c r="L498" s="15"/>
      <c r="M498" s="15"/>
      <c r="N498" s="15"/>
      <c r="Q498" s="2"/>
      <c r="W498" s="22"/>
      <c r="AD498" s="3"/>
      <c r="AF498" s="2"/>
      <c r="AS498" s="2"/>
    </row>
    <row r="499">
      <c r="E499" s="15"/>
      <c r="F499" s="15"/>
      <c r="G499" s="15"/>
      <c r="H499" s="15"/>
      <c r="I499" s="15"/>
      <c r="J499" s="32"/>
      <c r="K499" s="15"/>
      <c r="L499" s="15"/>
      <c r="M499" s="15"/>
      <c r="N499" s="15"/>
      <c r="Q499" s="2"/>
      <c r="W499" s="22"/>
      <c r="AD499" s="3"/>
      <c r="AF499" s="2"/>
      <c r="AS499" s="2"/>
    </row>
    <row r="500">
      <c r="E500" s="15"/>
      <c r="F500" s="15"/>
      <c r="G500" s="15"/>
      <c r="H500" s="15"/>
      <c r="I500" s="15"/>
      <c r="J500" s="32"/>
      <c r="K500" s="15"/>
      <c r="L500" s="15"/>
      <c r="M500" s="15"/>
      <c r="N500" s="15"/>
      <c r="Q500" s="2"/>
      <c r="W500" s="22"/>
      <c r="AD500" s="3"/>
      <c r="AF500" s="2"/>
      <c r="AS500" s="2"/>
    </row>
    <row r="501">
      <c r="E501" s="15"/>
      <c r="F501" s="15"/>
      <c r="G501" s="15"/>
      <c r="H501" s="15"/>
      <c r="I501" s="15"/>
      <c r="J501" s="32"/>
      <c r="K501" s="15"/>
      <c r="L501" s="15"/>
      <c r="M501" s="15"/>
      <c r="N501" s="15"/>
      <c r="Q501" s="2"/>
      <c r="W501" s="22"/>
      <c r="AD501" s="3"/>
      <c r="AF501" s="2"/>
      <c r="AS501" s="2"/>
    </row>
    <row r="502">
      <c r="E502" s="15"/>
      <c r="F502" s="15"/>
      <c r="G502" s="15"/>
      <c r="H502" s="15"/>
      <c r="I502" s="15"/>
      <c r="J502" s="32"/>
      <c r="K502" s="15"/>
      <c r="L502" s="15"/>
      <c r="M502" s="15"/>
      <c r="N502" s="15"/>
      <c r="Q502" s="2"/>
      <c r="W502" s="22"/>
      <c r="AD502" s="3"/>
      <c r="AF502" s="2"/>
      <c r="AS502" s="2"/>
    </row>
    <row r="503">
      <c r="E503" s="15"/>
      <c r="F503" s="15"/>
      <c r="G503" s="15"/>
      <c r="H503" s="15"/>
      <c r="I503" s="15"/>
      <c r="J503" s="32"/>
      <c r="K503" s="15"/>
      <c r="L503" s="15"/>
      <c r="M503" s="15"/>
      <c r="N503" s="15"/>
      <c r="Q503" s="2"/>
      <c r="W503" s="22"/>
      <c r="AD503" s="3"/>
      <c r="AF503" s="2"/>
      <c r="AS503" s="2"/>
    </row>
    <row r="504">
      <c r="E504" s="15"/>
      <c r="F504" s="15"/>
      <c r="G504" s="15"/>
      <c r="H504" s="15"/>
      <c r="I504" s="15"/>
      <c r="J504" s="32"/>
      <c r="K504" s="15"/>
      <c r="L504" s="15"/>
      <c r="M504" s="15"/>
      <c r="N504" s="15"/>
      <c r="Q504" s="2"/>
      <c r="W504" s="22"/>
      <c r="AD504" s="3"/>
      <c r="AF504" s="2"/>
      <c r="AS504" s="2"/>
    </row>
    <row r="505">
      <c r="E505" s="15"/>
      <c r="F505" s="15"/>
      <c r="G505" s="15"/>
      <c r="H505" s="15"/>
      <c r="I505" s="15"/>
      <c r="J505" s="32"/>
      <c r="K505" s="15"/>
      <c r="L505" s="15"/>
      <c r="M505" s="15"/>
      <c r="N505" s="15"/>
      <c r="Q505" s="2"/>
      <c r="W505" s="22"/>
      <c r="AD505" s="3"/>
      <c r="AF505" s="2"/>
      <c r="AS505" s="2"/>
    </row>
    <row r="506">
      <c r="E506" s="15"/>
      <c r="F506" s="15"/>
      <c r="G506" s="15"/>
      <c r="H506" s="15"/>
      <c r="I506" s="15"/>
      <c r="J506" s="32"/>
      <c r="K506" s="15"/>
      <c r="L506" s="15"/>
      <c r="M506" s="15"/>
      <c r="N506" s="15"/>
      <c r="Q506" s="2"/>
      <c r="W506" s="22"/>
      <c r="AD506" s="3"/>
      <c r="AF506" s="2"/>
      <c r="AS506" s="2"/>
    </row>
    <row r="507">
      <c r="E507" s="15"/>
      <c r="F507" s="15"/>
      <c r="G507" s="15"/>
      <c r="H507" s="15"/>
      <c r="I507" s="15"/>
      <c r="J507" s="32"/>
      <c r="K507" s="15"/>
      <c r="L507" s="15"/>
      <c r="M507" s="15"/>
      <c r="N507" s="15"/>
      <c r="Q507" s="2"/>
      <c r="W507" s="22"/>
      <c r="AD507" s="3"/>
      <c r="AF507" s="2"/>
      <c r="AS507" s="2"/>
    </row>
    <row r="508">
      <c r="E508" s="15"/>
      <c r="F508" s="15"/>
      <c r="G508" s="15"/>
      <c r="H508" s="15"/>
      <c r="I508" s="15"/>
      <c r="J508" s="32"/>
      <c r="K508" s="15"/>
      <c r="L508" s="15"/>
      <c r="M508" s="15"/>
      <c r="N508" s="15"/>
      <c r="Q508" s="2"/>
      <c r="W508" s="22"/>
      <c r="AD508" s="3"/>
      <c r="AF508" s="2"/>
      <c r="AS508" s="2"/>
    </row>
    <row r="509">
      <c r="E509" s="15"/>
      <c r="F509" s="15"/>
      <c r="G509" s="15"/>
      <c r="H509" s="15"/>
      <c r="I509" s="15"/>
      <c r="J509" s="32"/>
      <c r="K509" s="15"/>
      <c r="L509" s="15"/>
      <c r="M509" s="15"/>
      <c r="N509" s="15"/>
      <c r="Q509" s="2"/>
      <c r="W509" s="22"/>
      <c r="AD509" s="3"/>
      <c r="AF509" s="2"/>
      <c r="AS509" s="2"/>
    </row>
    <row r="510">
      <c r="E510" s="15"/>
      <c r="F510" s="15"/>
      <c r="G510" s="15"/>
      <c r="H510" s="15"/>
      <c r="I510" s="15"/>
      <c r="J510" s="32"/>
      <c r="K510" s="15"/>
      <c r="L510" s="15"/>
      <c r="M510" s="15"/>
      <c r="N510" s="15"/>
      <c r="Q510" s="2"/>
      <c r="W510" s="22"/>
      <c r="AD510" s="3"/>
      <c r="AF510" s="2"/>
      <c r="AS510" s="2"/>
    </row>
    <row r="511">
      <c r="E511" s="15"/>
      <c r="F511" s="15"/>
      <c r="G511" s="15"/>
      <c r="H511" s="15"/>
      <c r="I511" s="15"/>
      <c r="J511" s="32"/>
      <c r="K511" s="15"/>
      <c r="L511" s="15"/>
      <c r="M511" s="15"/>
      <c r="N511" s="15"/>
      <c r="Q511" s="2"/>
      <c r="W511" s="22"/>
      <c r="AD511" s="3"/>
      <c r="AF511" s="2"/>
      <c r="AS511" s="2"/>
    </row>
    <row r="512">
      <c r="E512" s="15"/>
      <c r="F512" s="15"/>
      <c r="G512" s="15"/>
      <c r="H512" s="15"/>
      <c r="I512" s="15"/>
      <c r="J512" s="32"/>
      <c r="K512" s="15"/>
      <c r="L512" s="15"/>
      <c r="M512" s="15"/>
      <c r="N512" s="15"/>
      <c r="Q512" s="2"/>
      <c r="W512" s="22"/>
      <c r="AD512" s="3"/>
      <c r="AF512" s="2"/>
      <c r="AS512" s="2"/>
    </row>
    <row r="513">
      <c r="E513" s="15"/>
      <c r="F513" s="15"/>
      <c r="G513" s="15"/>
      <c r="H513" s="15"/>
      <c r="I513" s="15"/>
      <c r="J513" s="32"/>
      <c r="K513" s="15"/>
      <c r="L513" s="15"/>
      <c r="M513" s="15"/>
      <c r="N513" s="15"/>
      <c r="Q513" s="2"/>
      <c r="W513" s="22"/>
      <c r="AD513" s="3"/>
      <c r="AF513" s="2"/>
      <c r="AS513" s="2"/>
    </row>
    <row r="514">
      <c r="E514" s="15"/>
      <c r="F514" s="15"/>
      <c r="G514" s="15"/>
      <c r="H514" s="15"/>
      <c r="I514" s="15"/>
      <c r="J514" s="32"/>
      <c r="K514" s="15"/>
      <c r="L514" s="15"/>
      <c r="M514" s="15"/>
      <c r="N514" s="15"/>
      <c r="Q514" s="2"/>
      <c r="W514" s="22"/>
      <c r="AD514" s="3"/>
      <c r="AF514" s="2"/>
      <c r="AS514" s="2"/>
    </row>
    <row r="515">
      <c r="E515" s="15"/>
      <c r="F515" s="15"/>
      <c r="G515" s="15"/>
      <c r="H515" s="15"/>
      <c r="I515" s="15"/>
      <c r="J515" s="32"/>
      <c r="K515" s="15"/>
      <c r="L515" s="15"/>
      <c r="M515" s="15"/>
      <c r="N515" s="15"/>
      <c r="Q515" s="2"/>
      <c r="W515" s="22"/>
      <c r="AD515" s="3"/>
      <c r="AF515" s="2"/>
      <c r="AS515" s="2"/>
    </row>
    <row r="516">
      <c r="E516" s="15"/>
      <c r="F516" s="15"/>
      <c r="G516" s="15"/>
      <c r="H516" s="15"/>
      <c r="I516" s="15"/>
      <c r="J516" s="32"/>
      <c r="K516" s="15"/>
      <c r="L516" s="15"/>
      <c r="M516" s="15"/>
      <c r="N516" s="15"/>
      <c r="Q516" s="2"/>
      <c r="W516" s="22"/>
      <c r="AD516" s="3"/>
      <c r="AF516" s="2"/>
      <c r="AS516" s="2"/>
    </row>
    <row r="517">
      <c r="E517" s="15"/>
      <c r="F517" s="15"/>
      <c r="G517" s="15"/>
      <c r="H517" s="15"/>
      <c r="I517" s="15"/>
      <c r="J517" s="32"/>
      <c r="K517" s="15"/>
      <c r="L517" s="15"/>
      <c r="M517" s="15"/>
      <c r="N517" s="15"/>
      <c r="Q517" s="2"/>
      <c r="W517" s="22"/>
      <c r="AD517" s="3"/>
      <c r="AF517" s="2"/>
      <c r="AS517" s="2"/>
    </row>
    <row r="518">
      <c r="E518" s="15"/>
      <c r="F518" s="15"/>
      <c r="G518" s="15"/>
      <c r="H518" s="15"/>
      <c r="I518" s="15"/>
      <c r="J518" s="32"/>
      <c r="K518" s="15"/>
      <c r="L518" s="15"/>
      <c r="M518" s="15"/>
      <c r="N518" s="15"/>
      <c r="Q518" s="2"/>
      <c r="W518" s="22"/>
      <c r="AD518" s="3"/>
      <c r="AF518" s="2"/>
      <c r="AS518" s="2"/>
    </row>
    <row r="519">
      <c r="E519" s="15"/>
      <c r="F519" s="15"/>
      <c r="G519" s="15"/>
      <c r="H519" s="15"/>
      <c r="I519" s="15"/>
      <c r="J519" s="32"/>
      <c r="K519" s="15"/>
      <c r="L519" s="15"/>
      <c r="M519" s="15"/>
      <c r="N519" s="15"/>
      <c r="Q519" s="2"/>
      <c r="W519" s="22"/>
      <c r="AD519" s="3"/>
      <c r="AF519" s="2"/>
      <c r="AS519" s="2"/>
    </row>
    <row r="520">
      <c r="E520" s="15"/>
      <c r="F520" s="15"/>
      <c r="G520" s="15"/>
      <c r="H520" s="15"/>
      <c r="I520" s="15"/>
      <c r="J520" s="32"/>
      <c r="K520" s="15"/>
      <c r="L520" s="15"/>
      <c r="M520" s="15"/>
      <c r="N520" s="15"/>
      <c r="Q520" s="2"/>
      <c r="W520" s="22"/>
      <c r="AD520" s="3"/>
      <c r="AF520" s="2"/>
      <c r="AS520" s="2"/>
    </row>
    <row r="521">
      <c r="E521" s="15"/>
      <c r="F521" s="15"/>
      <c r="G521" s="15"/>
      <c r="H521" s="15"/>
      <c r="I521" s="15"/>
      <c r="J521" s="32"/>
      <c r="K521" s="15"/>
      <c r="L521" s="15"/>
      <c r="M521" s="15"/>
      <c r="N521" s="15"/>
      <c r="Q521" s="2"/>
      <c r="W521" s="22"/>
      <c r="AD521" s="3"/>
      <c r="AF521" s="2"/>
      <c r="AS521" s="2"/>
    </row>
    <row r="522">
      <c r="E522" s="15"/>
      <c r="F522" s="15"/>
      <c r="G522" s="15"/>
      <c r="H522" s="15"/>
      <c r="I522" s="15"/>
      <c r="J522" s="32"/>
      <c r="K522" s="15"/>
      <c r="L522" s="15"/>
      <c r="M522" s="15"/>
      <c r="N522" s="15"/>
      <c r="Q522" s="2"/>
      <c r="W522" s="22"/>
      <c r="AD522" s="3"/>
      <c r="AF522" s="2"/>
      <c r="AS522" s="2"/>
    </row>
    <row r="523">
      <c r="E523" s="15"/>
      <c r="F523" s="15"/>
      <c r="G523" s="15"/>
      <c r="H523" s="15"/>
      <c r="I523" s="15"/>
      <c r="J523" s="32"/>
      <c r="K523" s="15"/>
      <c r="L523" s="15"/>
      <c r="M523" s="15"/>
      <c r="N523" s="15"/>
      <c r="Q523" s="2"/>
      <c r="W523" s="22"/>
      <c r="AD523" s="3"/>
      <c r="AF523" s="2"/>
      <c r="AS523" s="2"/>
    </row>
    <row r="524">
      <c r="E524" s="15"/>
      <c r="F524" s="15"/>
      <c r="G524" s="15"/>
      <c r="H524" s="15"/>
      <c r="I524" s="15"/>
      <c r="J524" s="32"/>
      <c r="K524" s="15"/>
      <c r="L524" s="15"/>
      <c r="M524" s="15"/>
      <c r="N524" s="15"/>
      <c r="Q524" s="2"/>
      <c r="W524" s="22"/>
      <c r="AD524" s="3"/>
      <c r="AF524" s="2"/>
      <c r="AS524" s="2"/>
    </row>
    <row r="525">
      <c r="E525" s="15"/>
      <c r="F525" s="15"/>
      <c r="G525" s="15"/>
      <c r="H525" s="15"/>
      <c r="I525" s="15"/>
      <c r="J525" s="32"/>
      <c r="K525" s="15"/>
      <c r="L525" s="15"/>
      <c r="M525" s="15"/>
      <c r="N525" s="15"/>
      <c r="Q525" s="2"/>
      <c r="W525" s="22"/>
      <c r="AD525" s="3"/>
      <c r="AF525" s="2"/>
      <c r="AS525" s="2"/>
    </row>
    <row r="526">
      <c r="E526" s="15"/>
      <c r="F526" s="15"/>
      <c r="G526" s="15"/>
      <c r="H526" s="15"/>
      <c r="I526" s="15"/>
      <c r="J526" s="32"/>
      <c r="K526" s="15"/>
      <c r="L526" s="15"/>
      <c r="M526" s="15"/>
      <c r="N526" s="15"/>
      <c r="Q526" s="2"/>
      <c r="W526" s="22"/>
      <c r="AD526" s="3"/>
      <c r="AF526" s="2"/>
      <c r="AS526" s="2"/>
    </row>
    <row r="527">
      <c r="E527" s="15"/>
      <c r="F527" s="15"/>
      <c r="G527" s="15"/>
      <c r="H527" s="15"/>
      <c r="I527" s="15"/>
      <c r="J527" s="32"/>
      <c r="K527" s="15"/>
      <c r="L527" s="15"/>
      <c r="M527" s="15"/>
      <c r="N527" s="15"/>
      <c r="Q527" s="2"/>
      <c r="W527" s="22"/>
      <c r="AD527" s="3"/>
      <c r="AF527" s="2"/>
      <c r="AS527" s="2"/>
    </row>
    <row r="528">
      <c r="E528" s="15"/>
      <c r="F528" s="15"/>
      <c r="G528" s="15"/>
      <c r="H528" s="15"/>
      <c r="I528" s="15"/>
      <c r="J528" s="32"/>
      <c r="K528" s="15"/>
      <c r="L528" s="15"/>
      <c r="M528" s="15"/>
      <c r="N528" s="15"/>
      <c r="Q528" s="2"/>
      <c r="W528" s="22"/>
      <c r="AD528" s="3"/>
      <c r="AF528" s="2"/>
      <c r="AS528" s="2"/>
    </row>
    <row r="529">
      <c r="E529" s="15"/>
      <c r="F529" s="15"/>
      <c r="G529" s="15"/>
      <c r="H529" s="15"/>
      <c r="I529" s="15"/>
      <c r="J529" s="32"/>
      <c r="K529" s="15"/>
      <c r="L529" s="15"/>
      <c r="M529" s="15"/>
      <c r="N529" s="15"/>
      <c r="Q529" s="2"/>
      <c r="W529" s="22"/>
      <c r="AD529" s="3"/>
      <c r="AF529" s="2"/>
      <c r="AS529" s="2"/>
    </row>
    <row r="530">
      <c r="E530" s="15"/>
      <c r="F530" s="15"/>
      <c r="G530" s="15"/>
      <c r="H530" s="15"/>
      <c r="I530" s="15"/>
      <c r="J530" s="32"/>
      <c r="K530" s="15"/>
      <c r="L530" s="15"/>
      <c r="M530" s="15"/>
      <c r="N530" s="15"/>
      <c r="Q530" s="2"/>
      <c r="W530" s="22"/>
      <c r="AD530" s="3"/>
      <c r="AF530" s="2"/>
      <c r="AS530" s="2"/>
    </row>
    <row r="531">
      <c r="E531" s="15"/>
      <c r="F531" s="15"/>
      <c r="G531" s="15"/>
      <c r="H531" s="15"/>
      <c r="I531" s="15"/>
      <c r="J531" s="32"/>
      <c r="K531" s="15"/>
      <c r="L531" s="15"/>
      <c r="M531" s="15"/>
      <c r="N531" s="15"/>
      <c r="Q531" s="2"/>
      <c r="W531" s="22"/>
      <c r="AD531" s="3"/>
      <c r="AF531" s="2"/>
      <c r="AS531" s="2"/>
    </row>
    <row r="532">
      <c r="E532" s="15"/>
      <c r="F532" s="15"/>
      <c r="G532" s="15"/>
      <c r="H532" s="15"/>
      <c r="I532" s="15"/>
      <c r="J532" s="32"/>
      <c r="K532" s="15"/>
      <c r="L532" s="15"/>
      <c r="M532" s="15"/>
      <c r="N532" s="15"/>
      <c r="Q532" s="2"/>
      <c r="W532" s="22"/>
      <c r="AD532" s="3"/>
      <c r="AF532" s="2"/>
      <c r="AS532" s="2"/>
    </row>
    <row r="533">
      <c r="E533" s="15"/>
      <c r="F533" s="15"/>
      <c r="G533" s="15"/>
      <c r="H533" s="15"/>
      <c r="I533" s="15"/>
      <c r="J533" s="32"/>
      <c r="K533" s="15"/>
      <c r="L533" s="15"/>
      <c r="M533" s="15"/>
      <c r="N533" s="15"/>
      <c r="Q533" s="2"/>
      <c r="W533" s="22"/>
      <c r="AD533" s="3"/>
      <c r="AF533" s="2"/>
      <c r="AS533" s="2"/>
    </row>
    <row r="534">
      <c r="E534" s="15"/>
      <c r="F534" s="15"/>
      <c r="G534" s="15"/>
      <c r="H534" s="15"/>
      <c r="I534" s="15"/>
      <c r="J534" s="32"/>
      <c r="K534" s="15"/>
      <c r="L534" s="15"/>
      <c r="M534" s="15"/>
      <c r="N534" s="15"/>
      <c r="Q534" s="2"/>
      <c r="W534" s="22"/>
      <c r="AD534" s="3"/>
      <c r="AF534" s="2"/>
      <c r="AS534" s="2"/>
    </row>
    <row r="535">
      <c r="E535" s="15"/>
      <c r="F535" s="15"/>
      <c r="G535" s="15"/>
      <c r="H535" s="15"/>
      <c r="I535" s="15"/>
      <c r="J535" s="32"/>
      <c r="K535" s="15"/>
      <c r="L535" s="15"/>
      <c r="M535" s="15"/>
      <c r="N535" s="15"/>
      <c r="Q535" s="2"/>
      <c r="W535" s="22"/>
      <c r="AD535" s="3"/>
      <c r="AF535" s="2"/>
      <c r="AS535" s="2"/>
    </row>
    <row r="536">
      <c r="E536" s="15"/>
      <c r="F536" s="15"/>
      <c r="G536" s="15"/>
      <c r="H536" s="15"/>
      <c r="I536" s="15"/>
      <c r="J536" s="32"/>
      <c r="K536" s="15"/>
      <c r="L536" s="15"/>
      <c r="M536" s="15"/>
      <c r="N536" s="15"/>
      <c r="Q536" s="2"/>
      <c r="W536" s="22"/>
      <c r="AD536" s="3"/>
      <c r="AF536" s="2"/>
      <c r="AS536" s="2"/>
    </row>
    <row r="537">
      <c r="E537" s="15"/>
      <c r="F537" s="15"/>
      <c r="G537" s="15"/>
      <c r="H537" s="15"/>
      <c r="I537" s="15"/>
      <c r="J537" s="32"/>
      <c r="K537" s="15"/>
      <c r="L537" s="15"/>
      <c r="M537" s="15"/>
      <c r="N537" s="15"/>
      <c r="Q537" s="2"/>
      <c r="W537" s="22"/>
      <c r="AD537" s="3"/>
      <c r="AF537" s="2"/>
      <c r="AS537" s="2"/>
    </row>
    <row r="538">
      <c r="E538" s="15"/>
      <c r="F538" s="15"/>
      <c r="G538" s="15"/>
      <c r="H538" s="15"/>
      <c r="I538" s="15"/>
      <c r="J538" s="32"/>
      <c r="K538" s="15"/>
      <c r="L538" s="15"/>
      <c r="M538" s="15"/>
      <c r="N538" s="15"/>
      <c r="Q538" s="2"/>
      <c r="W538" s="22"/>
      <c r="AD538" s="3"/>
      <c r="AF538" s="2"/>
      <c r="AS538" s="2"/>
    </row>
    <row r="539">
      <c r="E539" s="15"/>
      <c r="F539" s="15"/>
      <c r="G539" s="15"/>
      <c r="H539" s="15"/>
      <c r="I539" s="15"/>
      <c r="J539" s="32"/>
      <c r="K539" s="15"/>
      <c r="L539" s="15"/>
      <c r="M539" s="15"/>
      <c r="N539" s="15"/>
      <c r="Q539" s="2"/>
      <c r="W539" s="22"/>
      <c r="AD539" s="3"/>
      <c r="AF539" s="2"/>
      <c r="AS539" s="2"/>
    </row>
    <row r="540">
      <c r="E540" s="15"/>
      <c r="F540" s="15"/>
      <c r="G540" s="15"/>
      <c r="H540" s="15"/>
      <c r="I540" s="15"/>
      <c r="J540" s="32"/>
      <c r="K540" s="15"/>
      <c r="L540" s="15"/>
      <c r="M540" s="15"/>
      <c r="N540" s="15"/>
      <c r="Q540" s="2"/>
      <c r="W540" s="22"/>
      <c r="AD540" s="3"/>
      <c r="AF540" s="2"/>
      <c r="AS540" s="2"/>
    </row>
    <row r="541">
      <c r="E541" s="15"/>
      <c r="F541" s="15"/>
      <c r="G541" s="15"/>
      <c r="H541" s="15"/>
      <c r="I541" s="15"/>
      <c r="J541" s="32"/>
      <c r="K541" s="15"/>
      <c r="L541" s="15"/>
      <c r="M541" s="15"/>
      <c r="N541" s="15"/>
      <c r="Q541" s="2"/>
      <c r="W541" s="22"/>
      <c r="AD541" s="3"/>
      <c r="AF541" s="2"/>
      <c r="AS541" s="2"/>
    </row>
    <row r="542">
      <c r="E542" s="15"/>
      <c r="F542" s="15"/>
      <c r="G542" s="15"/>
      <c r="H542" s="15"/>
      <c r="I542" s="15"/>
      <c r="J542" s="32"/>
      <c r="K542" s="15"/>
      <c r="L542" s="15"/>
      <c r="M542" s="15"/>
      <c r="N542" s="15"/>
      <c r="Q542" s="2"/>
      <c r="W542" s="22"/>
      <c r="AD542" s="3"/>
      <c r="AF542" s="2"/>
      <c r="AS542" s="2"/>
    </row>
    <row r="543">
      <c r="E543" s="15"/>
      <c r="F543" s="15"/>
      <c r="G543" s="15"/>
      <c r="H543" s="15"/>
      <c r="I543" s="15"/>
      <c r="J543" s="32"/>
      <c r="K543" s="15"/>
      <c r="L543" s="15"/>
      <c r="M543" s="15"/>
      <c r="N543" s="15"/>
      <c r="Q543" s="2"/>
      <c r="W543" s="22"/>
      <c r="AD543" s="3"/>
      <c r="AF543" s="2"/>
      <c r="AS543" s="2"/>
    </row>
    <row r="544">
      <c r="E544" s="15"/>
      <c r="F544" s="15"/>
      <c r="G544" s="15"/>
      <c r="H544" s="15"/>
      <c r="I544" s="15"/>
      <c r="J544" s="32"/>
      <c r="K544" s="15"/>
      <c r="L544" s="15"/>
      <c r="M544" s="15"/>
      <c r="N544" s="15"/>
      <c r="Q544" s="2"/>
      <c r="W544" s="22"/>
      <c r="AD544" s="3"/>
      <c r="AF544" s="2"/>
      <c r="AS544" s="2"/>
    </row>
    <row r="545">
      <c r="E545" s="15"/>
      <c r="F545" s="15"/>
      <c r="G545" s="15"/>
      <c r="H545" s="15"/>
      <c r="I545" s="15"/>
      <c r="J545" s="32"/>
      <c r="K545" s="15"/>
      <c r="L545" s="15"/>
      <c r="M545" s="15"/>
      <c r="N545" s="15"/>
      <c r="Q545" s="2"/>
      <c r="W545" s="22"/>
      <c r="AD545" s="3"/>
      <c r="AF545" s="2"/>
      <c r="AS545" s="2"/>
    </row>
    <row r="546">
      <c r="E546" s="15"/>
      <c r="F546" s="15"/>
      <c r="G546" s="15"/>
      <c r="H546" s="15"/>
      <c r="I546" s="15"/>
      <c r="J546" s="32"/>
      <c r="K546" s="15"/>
      <c r="L546" s="15"/>
      <c r="M546" s="15"/>
      <c r="N546" s="15"/>
      <c r="Q546" s="2"/>
      <c r="W546" s="22"/>
      <c r="AD546" s="3"/>
      <c r="AF546" s="2"/>
      <c r="AS546" s="2"/>
    </row>
    <row r="547">
      <c r="E547" s="15"/>
      <c r="F547" s="15"/>
      <c r="G547" s="15"/>
      <c r="H547" s="15"/>
      <c r="I547" s="15"/>
      <c r="J547" s="32"/>
      <c r="K547" s="15"/>
      <c r="L547" s="15"/>
      <c r="M547" s="15"/>
      <c r="N547" s="15"/>
      <c r="Q547" s="2"/>
      <c r="W547" s="22"/>
      <c r="AD547" s="3"/>
      <c r="AF547" s="2"/>
      <c r="AS547" s="2"/>
    </row>
    <row r="548">
      <c r="E548" s="15"/>
      <c r="F548" s="15"/>
      <c r="G548" s="15"/>
      <c r="H548" s="15"/>
      <c r="I548" s="15"/>
      <c r="J548" s="32"/>
      <c r="K548" s="15"/>
      <c r="L548" s="15"/>
      <c r="M548" s="15"/>
      <c r="N548" s="15"/>
      <c r="Q548" s="2"/>
      <c r="W548" s="22"/>
      <c r="AD548" s="3"/>
      <c r="AF548" s="2"/>
      <c r="AS548" s="2"/>
    </row>
    <row r="549">
      <c r="E549" s="15"/>
      <c r="F549" s="15"/>
      <c r="G549" s="15"/>
      <c r="H549" s="15"/>
      <c r="I549" s="15"/>
      <c r="J549" s="32"/>
      <c r="K549" s="15"/>
      <c r="L549" s="15"/>
      <c r="M549" s="15"/>
      <c r="N549" s="15"/>
      <c r="Q549" s="2"/>
      <c r="W549" s="22"/>
      <c r="AD549" s="3"/>
      <c r="AF549" s="2"/>
      <c r="AS549" s="2"/>
    </row>
    <row r="550">
      <c r="E550" s="15"/>
      <c r="F550" s="15"/>
      <c r="G550" s="15"/>
      <c r="H550" s="15"/>
      <c r="I550" s="15"/>
      <c r="J550" s="32"/>
      <c r="K550" s="15"/>
      <c r="L550" s="15"/>
      <c r="M550" s="15"/>
      <c r="N550" s="15"/>
      <c r="Q550" s="2"/>
      <c r="W550" s="22"/>
      <c r="AD550" s="3"/>
      <c r="AF550" s="2"/>
      <c r="AS550" s="2"/>
    </row>
    <row r="551">
      <c r="E551" s="15"/>
      <c r="F551" s="15"/>
      <c r="G551" s="15"/>
      <c r="H551" s="15"/>
      <c r="I551" s="15"/>
      <c r="J551" s="32"/>
      <c r="K551" s="15"/>
      <c r="L551" s="15"/>
      <c r="M551" s="15"/>
      <c r="N551" s="15"/>
      <c r="Q551" s="2"/>
      <c r="W551" s="22"/>
      <c r="AD551" s="3"/>
      <c r="AF551" s="2"/>
      <c r="AS551" s="2"/>
    </row>
    <row r="552">
      <c r="E552" s="15"/>
      <c r="F552" s="15"/>
      <c r="G552" s="15"/>
      <c r="H552" s="15"/>
      <c r="I552" s="15"/>
      <c r="J552" s="32"/>
      <c r="K552" s="15"/>
      <c r="L552" s="15"/>
      <c r="M552" s="15"/>
      <c r="N552" s="15"/>
      <c r="Q552" s="2"/>
      <c r="W552" s="22"/>
      <c r="AD552" s="3"/>
      <c r="AF552" s="2"/>
      <c r="AS552" s="2"/>
    </row>
    <row r="553">
      <c r="E553" s="15"/>
      <c r="F553" s="15"/>
      <c r="G553" s="15"/>
      <c r="H553" s="15"/>
      <c r="I553" s="15"/>
      <c r="J553" s="32"/>
      <c r="K553" s="15"/>
      <c r="L553" s="15"/>
      <c r="M553" s="15"/>
      <c r="N553" s="15"/>
      <c r="Q553" s="2"/>
      <c r="W553" s="22"/>
      <c r="AD553" s="3"/>
      <c r="AF553" s="2"/>
      <c r="AS553" s="2"/>
    </row>
    <row r="554">
      <c r="E554" s="15"/>
      <c r="F554" s="15"/>
      <c r="G554" s="15"/>
      <c r="H554" s="15"/>
      <c r="I554" s="15"/>
      <c r="J554" s="32"/>
      <c r="K554" s="15"/>
      <c r="L554" s="15"/>
      <c r="M554" s="15"/>
      <c r="N554" s="15"/>
      <c r="Q554" s="2"/>
      <c r="W554" s="22"/>
      <c r="AD554" s="3"/>
      <c r="AF554" s="2"/>
      <c r="AS554" s="2"/>
    </row>
    <row r="555">
      <c r="E555" s="15"/>
      <c r="F555" s="15"/>
      <c r="G555" s="15"/>
      <c r="H555" s="15"/>
      <c r="I555" s="15"/>
      <c r="J555" s="32"/>
      <c r="K555" s="15"/>
      <c r="L555" s="15"/>
      <c r="M555" s="15"/>
      <c r="N555" s="15"/>
      <c r="Q555" s="2"/>
      <c r="W555" s="22"/>
      <c r="AD555" s="3"/>
      <c r="AF555" s="2"/>
      <c r="AS555" s="2"/>
    </row>
    <row r="556">
      <c r="E556" s="15"/>
      <c r="F556" s="15"/>
      <c r="G556" s="15"/>
      <c r="H556" s="15"/>
      <c r="I556" s="15"/>
      <c r="J556" s="32"/>
      <c r="K556" s="15"/>
      <c r="L556" s="15"/>
      <c r="M556" s="15"/>
      <c r="N556" s="15"/>
      <c r="Q556" s="2"/>
      <c r="W556" s="22"/>
      <c r="AD556" s="3"/>
      <c r="AF556" s="2"/>
      <c r="AS556" s="2"/>
    </row>
    <row r="557">
      <c r="E557" s="15"/>
      <c r="F557" s="15"/>
      <c r="G557" s="15"/>
      <c r="H557" s="15"/>
      <c r="I557" s="15"/>
      <c r="J557" s="32"/>
      <c r="K557" s="15"/>
      <c r="L557" s="15"/>
      <c r="M557" s="15"/>
      <c r="N557" s="15"/>
      <c r="Q557" s="2"/>
      <c r="W557" s="22"/>
      <c r="AD557" s="3"/>
      <c r="AF557" s="2"/>
      <c r="AS557" s="2"/>
    </row>
    <row r="558">
      <c r="E558" s="15"/>
      <c r="F558" s="15"/>
      <c r="G558" s="15"/>
      <c r="H558" s="15"/>
      <c r="I558" s="15"/>
      <c r="J558" s="32"/>
      <c r="K558" s="15"/>
      <c r="L558" s="15"/>
      <c r="M558" s="15"/>
      <c r="N558" s="15"/>
      <c r="Q558" s="2"/>
      <c r="W558" s="22"/>
      <c r="AD558" s="3"/>
      <c r="AF558" s="2"/>
      <c r="AS558" s="2"/>
    </row>
    <row r="559">
      <c r="E559" s="15"/>
      <c r="F559" s="15"/>
      <c r="G559" s="15"/>
      <c r="H559" s="15"/>
      <c r="I559" s="15"/>
      <c r="J559" s="32"/>
      <c r="K559" s="15"/>
      <c r="L559" s="15"/>
      <c r="M559" s="15"/>
      <c r="N559" s="15"/>
      <c r="Q559" s="2"/>
      <c r="W559" s="22"/>
      <c r="AD559" s="3"/>
      <c r="AF559" s="2"/>
      <c r="AS559" s="2"/>
    </row>
    <row r="560">
      <c r="E560" s="15"/>
      <c r="F560" s="15"/>
      <c r="G560" s="15"/>
      <c r="H560" s="15"/>
      <c r="I560" s="15"/>
      <c r="J560" s="32"/>
      <c r="K560" s="15"/>
      <c r="L560" s="15"/>
      <c r="M560" s="15"/>
      <c r="N560" s="15"/>
      <c r="Q560" s="2"/>
      <c r="W560" s="22"/>
      <c r="AD560" s="3"/>
      <c r="AF560" s="2"/>
      <c r="AS560" s="2"/>
    </row>
    <row r="561">
      <c r="E561" s="15"/>
      <c r="F561" s="15"/>
      <c r="G561" s="15"/>
      <c r="H561" s="15"/>
      <c r="I561" s="15"/>
      <c r="J561" s="32"/>
      <c r="K561" s="15"/>
      <c r="L561" s="15"/>
      <c r="M561" s="15"/>
      <c r="N561" s="15"/>
      <c r="Q561" s="2"/>
      <c r="W561" s="22"/>
      <c r="AD561" s="3"/>
      <c r="AF561" s="2"/>
      <c r="AS561" s="2"/>
    </row>
    <row r="562">
      <c r="E562" s="15"/>
      <c r="F562" s="15"/>
      <c r="G562" s="15"/>
      <c r="H562" s="15"/>
      <c r="I562" s="15"/>
      <c r="J562" s="32"/>
      <c r="K562" s="15"/>
      <c r="L562" s="15"/>
      <c r="M562" s="15"/>
      <c r="N562" s="15"/>
      <c r="Q562" s="2"/>
      <c r="W562" s="22"/>
      <c r="AD562" s="3"/>
      <c r="AF562" s="2"/>
      <c r="AS562" s="2"/>
    </row>
    <row r="563">
      <c r="E563" s="15"/>
      <c r="F563" s="15"/>
      <c r="G563" s="15"/>
      <c r="H563" s="15"/>
      <c r="I563" s="15"/>
      <c r="J563" s="32"/>
      <c r="K563" s="15"/>
      <c r="L563" s="15"/>
      <c r="M563" s="15"/>
      <c r="N563" s="15"/>
      <c r="Q563" s="2"/>
      <c r="W563" s="22"/>
      <c r="AD563" s="3"/>
      <c r="AF563" s="2"/>
      <c r="AS563" s="2"/>
    </row>
    <row r="564">
      <c r="E564" s="15"/>
      <c r="F564" s="15"/>
      <c r="G564" s="15"/>
      <c r="H564" s="15"/>
      <c r="I564" s="15"/>
      <c r="J564" s="32"/>
      <c r="K564" s="15"/>
      <c r="L564" s="15"/>
      <c r="M564" s="15"/>
      <c r="N564" s="15"/>
      <c r="Q564" s="2"/>
      <c r="W564" s="22"/>
      <c r="AD564" s="3"/>
      <c r="AF564" s="2"/>
      <c r="AS564" s="2"/>
    </row>
    <row r="565">
      <c r="E565" s="15"/>
      <c r="F565" s="15"/>
      <c r="G565" s="15"/>
      <c r="H565" s="15"/>
      <c r="I565" s="15"/>
      <c r="J565" s="32"/>
      <c r="K565" s="15"/>
      <c r="L565" s="15"/>
      <c r="M565" s="15"/>
      <c r="N565" s="15"/>
      <c r="Q565" s="2"/>
      <c r="W565" s="22"/>
      <c r="AD565" s="3"/>
      <c r="AF565" s="2"/>
      <c r="AS565" s="2"/>
    </row>
    <row r="566">
      <c r="E566" s="15"/>
      <c r="F566" s="15"/>
      <c r="G566" s="15"/>
      <c r="H566" s="15"/>
      <c r="I566" s="15"/>
      <c r="J566" s="32"/>
      <c r="K566" s="15"/>
      <c r="L566" s="15"/>
      <c r="M566" s="15"/>
      <c r="N566" s="15"/>
      <c r="Q566" s="2"/>
      <c r="W566" s="22"/>
      <c r="AD566" s="3"/>
      <c r="AF566" s="2"/>
      <c r="AS566" s="2"/>
    </row>
    <row r="567">
      <c r="E567" s="15"/>
      <c r="F567" s="15"/>
      <c r="G567" s="15"/>
      <c r="H567" s="15"/>
      <c r="I567" s="15"/>
      <c r="J567" s="32"/>
      <c r="K567" s="15"/>
      <c r="L567" s="15"/>
      <c r="M567" s="15"/>
      <c r="N567" s="15"/>
      <c r="Q567" s="2"/>
      <c r="W567" s="22"/>
      <c r="AD567" s="3"/>
      <c r="AF567" s="2"/>
      <c r="AS567" s="2"/>
    </row>
    <row r="568">
      <c r="E568" s="15"/>
      <c r="F568" s="15"/>
      <c r="G568" s="15"/>
      <c r="H568" s="15"/>
      <c r="I568" s="15"/>
      <c r="J568" s="32"/>
      <c r="K568" s="15"/>
      <c r="L568" s="15"/>
      <c r="M568" s="15"/>
      <c r="N568" s="15"/>
      <c r="Q568" s="2"/>
      <c r="W568" s="22"/>
      <c r="AD568" s="3"/>
      <c r="AF568" s="2"/>
      <c r="AS568" s="2"/>
    </row>
    <row r="569">
      <c r="E569" s="15"/>
      <c r="F569" s="15"/>
      <c r="G569" s="15"/>
      <c r="H569" s="15"/>
      <c r="I569" s="15"/>
      <c r="J569" s="32"/>
      <c r="K569" s="15"/>
      <c r="L569" s="15"/>
      <c r="M569" s="15"/>
      <c r="N569" s="15"/>
      <c r="Q569" s="2"/>
      <c r="W569" s="22"/>
      <c r="AD569" s="3"/>
      <c r="AF569" s="2"/>
      <c r="AS569" s="2"/>
    </row>
    <row r="570">
      <c r="E570" s="15"/>
      <c r="F570" s="15"/>
      <c r="G570" s="15"/>
      <c r="H570" s="15"/>
      <c r="I570" s="15"/>
      <c r="J570" s="32"/>
      <c r="K570" s="15"/>
      <c r="L570" s="15"/>
      <c r="M570" s="15"/>
      <c r="N570" s="15"/>
      <c r="Q570" s="2"/>
      <c r="W570" s="22"/>
      <c r="AD570" s="3"/>
      <c r="AF570" s="2"/>
      <c r="AS570" s="2"/>
    </row>
    <row r="571">
      <c r="E571" s="15"/>
      <c r="F571" s="15"/>
      <c r="G571" s="15"/>
      <c r="H571" s="15"/>
      <c r="I571" s="15"/>
      <c r="J571" s="32"/>
      <c r="K571" s="15"/>
      <c r="L571" s="15"/>
      <c r="M571" s="15"/>
      <c r="N571" s="15"/>
      <c r="Q571" s="2"/>
      <c r="W571" s="22"/>
      <c r="AD571" s="3"/>
      <c r="AF571" s="2"/>
      <c r="AS571" s="2"/>
    </row>
    <row r="572">
      <c r="E572" s="15"/>
      <c r="F572" s="15"/>
      <c r="G572" s="15"/>
      <c r="H572" s="15"/>
      <c r="I572" s="15"/>
      <c r="J572" s="32"/>
      <c r="K572" s="15"/>
      <c r="L572" s="15"/>
      <c r="M572" s="15"/>
      <c r="N572" s="15"/>
      <c r="Q572" s="2"/>
      <c r="W572" s="22"/>
      <c r="AD572" s="3"/>
      <c r="AF572" s="2"/>
      <c r="AS572" s="2"/>
    </row>
    <row r="573">
      <c r="E573" s="15"/>
      <c r="F573" s="15"/>
      <c r="G573" s="15"/>
      <c r="H573" s="15"/>
      <c r="I573" s="15"/>
      <c r="J573" s="32"/>
      <c r="K573" s="15"/>
      <c r="L573" s="15"/>
      <c r="M573" s="15"/>
      <c r="N573" s="15"/>
      <c r="Q573" s="2"/>
      <c r="W573" s="22"/>
      <c r="AD573" s="3"/>
      <c r="AF573" s="2"/>
      <c r="AS573" s="2"/>
    </row>
    <row r="574">
      <c r="E574" s="15"/>
      <c r="F574" s="15"/>
      <c r="G574" s="15"/>
      <c r="H574" s="15"/>
      <c r="I574" s="15"/>
      <c r="J574" s="32"/>
      <c r="K574" s="15"/>
      <c r="L574" s="15"/>
      <c r="M574" s="15"/>
      <c r="N574" s="15"/>
      <c r="Q574" s="2"/>
      <c r="W574" s="22"/>
      <c r="AD574" s="3"/>
      <c r="AF574" s="2"/>
      <c r="AS574" s="2"/>
    </row>
    <row r="575">
      <c r="E575" s="15"/>
      <c r="F575" s="15"/>
      <c r="G575" s="15"/>
      <c r="H575" s="15"/>
      <c r="I575" s="15"/>
      <c r="J575" s="32"/>
      <c r="K575" s="15"/>
      <c r="L575" s="15"/>
      <c r="M575" s="15"/>
      <c r="N575" s="15"/>
      <c r="Q575" s="2"/>
      <c r="W575" s="22"/>
      <c r="AD575" s="3"/>
      <c r="AF575" s="2"/>
      <c r="AS575" s="2"/>
    </row>
    <row r="576">
      <c r="E576" s="15"/>
      <c r="F576" s="15"/>
      <c r="G576" s="15"/>
      <c r="H576" s="15"/>
      <c r="I576" s="15"/>
      <c r="J576" s="32"/>
      <c r="K576" s="15"/>
      <c r="L576" s="15"/>
      <c r="M576" s="15"/>
      <c r="N576" s="15"/>
      <c r="Q576" s="2"/>
      <c r="W576" s="22"/>
      <c r="AD576" s="3"/>
      <c r="AF576" s="2"/>
      <c r="AS576" s="2"/>
    </row>
    <row r="577">
      <c r="E577" s="15"/>
      <c r="F577" s="15"/>
      <c r="G577" s="15"/>
      <c r="H577" s="15"/>
      <c r="I577" s="15"/>
      <c r="J577" s="32"/>
      <c r="K577" s="15"/>
      <c r="L577" s="15"/>
      <c r="M577" s="15"/>
      <c r="N577" s="15"/>
      <c r="Q577" s="2"/>
      <c r="W577" s="22"/>
      <c r="AD577" s="3"/>
      <c r="AF577" s="2"/>
      <c r="AS577" s="2"/>
    </row>
    <row r="578">
      <c r="E578" s="15"/>
      <c r="F578" s="15"/>
      <c r="G578" s="15"/>
      <c r="H578" s="15"/>
      <c r="I578" s="15"/>
      <c r="J578" s="32"/>
      <c r="K578" s="15"/>
      <c r="L578" s="15"/>
      <c r="M578" s="15"/>
      <c r="N578" s="15"/>
      <c r="Q578" s="2"/>
      <c r="W578" s="22"/>
      <c r="AD578" s="3"/>
      <c r="AF578" s="2"/>
      <c r="AS578" s="2"/>
    </row>
    <row r="579">
      <c r="E579" s="15"/>
      <c r="F579" s="15"/>
      <c r="G579" s="15"/>
      <c r="H579" s="15"/>
      <c r="I579" s="15"/>
      <c r="J579" s="32"/>
      <c r="K579" s="15"/>
      <c r="L579" s="15"/>
      <c r="M579" s="15"/>
      <c r="N579" s="15"/>
      <c r="Q579" s="2"/>
      <c r="W579" s="22"/>
      <c r="AD579" s="3"/>
      <c r="AF579" s="2"/>
      <c r="AS579" s="2"/>
    </row>
    <row r="580">
      <c r="E580" s="15"/>
      <c r="F580" s="15"/>
      <c r="G580" s="15"/>
      <c r="H580" s="15"/>
      <c r="I580" s="15"/>
      <c r="J580" s="32"/>
      <c r="K580" s="15"/>
      <c r="L580" s="15"/>
      <c r="M580" s="15"/>
      <c r="N580" s="15"/>
      <c r="Q580" s="2"/>
      <c r="W580" s="22"/>
      <c r="AD580" s="3"/>
      <c r="AF580" s="2"/>
      <c r="AS580" s="2"/>
    </row>
    <row r="581">
      <c r="E581" s="15"/>
      <c r="F581" s="15"/>
      <c r="G581" s="15"/>
      <c r="H581" s="15"/>
      <c r="I581" s="15"/>
      <c r="J581" s="32"/>
      <c r="K581" s="15"/>
      <c r="L581" s="15"/>
      <c r="M581" s="15"/>
      <c r="N581" s="15"/>
      <c r="Q581" s="2"/>
      <c r="W581" s="22"/>
      <c r="AD581" s="3"/>
      <c r="AF581" s="2"/>
      <c r="AS581" s="2"/>
    </row>
    <row r="582">
      <c r="E582" s="15"/>
      <c r="F582" s="15"/>
      <c r="G582" s="15"/>
      <c r="H582" s="15"/>
      <c r="I582" s="15"/>
      <c r="J582" s="32"/>
      <c r="K582" s="15"/>
      <c r="L582" s="15"/>
      <c r="M582" s="15"/>
      <c r="N582" s="15"/>
      <c r="Q582" s="2"/>
      <c r="W582" s="22"/>
      <c r="AD582" s="3"/>
      <c r="AF582" s="2"/>
      <c r="AS582" s="2"/>
    </row>
    <row r="583">
      <c r="E583" s="15"/>
      <c r="F583" s="15"/>
      <c r="G583" s="15"/>
      <c r="H583" s="15"/>
      <c r="I583" s="15"/>
      <c r="J583" s="32"/>
      <c r="K583" s="15"/>
      <c r="L583" s="15"/>
      <c r="M583" s="15"/>
      <c r="N583" s="15"/>
      <c r="Q583" s="2"/>
      <c r="W583" s="22"/>
      <c r="AD583" s="3"/>
      <c r="AF583" s="2"/>
      <c r="AS583" s="2"/>
    </row>
    <row r="584">
      <c r="E584" s="15"/>
      <c r="F584" s="15"/>
      <c r="G584" s="15"/>
      <c r="H584" s="15"/>
      <c r="I584" s="15"/>
      <c r="J584" s="32"/>
      <c r="K584" s="15"/>
      <c r="L584" s="15"/>
      <c r="M584" s="15"/>
      <c r="N584" s="15"/>
      <c r="Q584" s="2"/>
      <c r="W584" s="22"/>
      <c r="AD584" s="3"/>
      <c r="AF584" s="2"/>
      <c r="AS584" s="2"/>
    </row>
    <row r="585">
      <c r="E585" s="15"/>
      <c r="F585" s="15"/>
      <c r="G585" s="15"/>
      <c r="H585" s="15"/>
      <c r="I585" s="15"/>
      <c r="J585" s="32"/>
      <c r="K585" s="15"/>
      <c r="L585" s="15"/>
      <c r="M585" s="15"/>
      <c r="N585" s="15"/>
      <c r="Q585" s="2"/>
      <c r="W585" s="22"/>
      <c r="AD585" s="3"/>
      <c r="AF585" s="2"/>
      <c r="AS585" s="2"/>
    </row>
    <row r="586">
      <c r="E586" s="15"/>
      <c r="F586" s="15"/>
      <c r="G586" s="15"/>
      <c r="H586" s="15"/>
      <c r="I586" s="15"/>
      <c r="J586" s="32"/>
      <c r="K586" s="15"/>
      <c r="L586" s="15"/>
      <c r="M586" s="15"/>
      <c r="N586" s="15"/>
      <c r="Q586" s="2"/>
      <c r="W586" s="22"/>
      <c r="AD586" s="3"/>
      <c r="AF586" s="2"/>
      <c r="AS586" s="2"/>
    </row>
    <row r="587">
      <c r="E587" s="15"/>
      <c r="F587" s="15"/>
      <c r="G587" s="15"/>
      <c r="H587" s="15"/>
      <c r="I587" s="15"/>
      <c r="J587" s="32"/>
      <c r="K587" s="15"/>
      <c r="L587" s="15"/>
      <c r="M587" s="15"/>
      <c r="N587" s="15"/>
      <c r="Q587" s="2"/>
      <c r="W587" s="22"/>
      <c r="AD587" s="3"/>
      <c r="AF587" s="2"/>
      <c r="AS587" s="2"/>
    </row>
    <row r="588">
      <c r="E588" s="15"/>
      <c r="F588" s="15"/>
      <c r="G588" s="15"/>
      <c r="H588" s="15"/>
      <c r="I588" s="15"/>
      <c r="J588" s="32"/>
      <c r="K588" s="15"/>
      <c r="L588" s="15"/>
      <c r="M588" s="15"/>
      <c r="N588" s="15"/>
      <c r="Q588" s="2"/>
      <c r="W588" s="22"/>
      <c r="AD588" s="3"/>
      <c r="AF588" s="2"/>
      <c r="AS588" s="2"/>
    </row>
    <row r="589">
      <c r="E589" s="15"/>
      <c r="F589" s="15"/>
      <c r="G589" s="15"/>
      <c r="H589" s="15"/>
      <c r="I589" s="15"/>
      <c r="J589" s="32"/>
      <c r="K589" s="15"/>
      <c r="L589" s="15"/>
      <c r="M589" s="15"/>
      <c r="N589" s="15"/>
      <c r="Q589" s="2"/>
      <c r="W589" s="22"/>
      <c r="AD589" s="3"/>
      <c r="AF589" s="2"/>
      <c r="AS589" s="2"/>
    </row>
    <row r="590">
      <c r="E590" s="15"/>
      <c r="F590" s="15"/>
      <c r="G590" s="15"/>
      <c r="H590" s="15"/>
      <c r="I590" s="15"/>
      <c r="J590" s="32"/>
      <c r="K590" s="15"/>
      <c r="L590" s="15"/>
      <c r="M590" s="15"/>
      <c r="N590" s="15"/>
      <c r="Q590" s="2"/>
      <c r="W590" s="22"/>
      <c r="AD590" s="3"/>
      <c r="AF590" s="2"/>
      <c r="AS590" s="2"/>
    </row>
    <row r="591">
      <c r="E591" s="15"/>
      <c r="F591" s="15"/>
      <c r="G591" s="15"/>
      <c r="H591" s="15"/>
      <c r="I591" s="15"/>
      <c r="J591" s="32"/>
      <c r="K591" s="15"/>
      <c r="L591" s="15"/>
      <c r="M591" s="15"/>
      <c r="N591" s="15"/>
      <c r="Q591" s="2"/>
      <c r="W591" s="22"/>
      <c r="AD591" s="3"/>
      <c r="AF591" s="2"/>
      <c r="AS591" s="2"/>
    </row>
    <row r="592">
      <c r="E592" s="15"/>
      <c r="F592" s="15"/>
      <c r="G592" s="15"/>
      <c r="H592" s="15"/>
      <c r="I592" s="15"/>
      <c r="J592" s="32"/>
      <c r="K592" s="15"/>
      <c r="L592" s="15"/>
      <c r="M592" s="15"/>
      <c r="N592" s="15"/>
      <c r="Q592" s="2"/>
      <c r="W592" s="22"/>
      <c r="AD592" s="3"/>
      <c r="AF592" s="2"/>
      <c r="AS592" s="2"/>
    </row>
    <row r="593">
      <c r="E593" s="15"/>
      <c r="F593" s="15"/>
      <c r="G593" s="15"/>
      <c r="H593" s="15"/>
      <c r="I593" s="15"/>
      <c r="J593" s="32"/>
      <c r="K593" s="15"/>
      <c r="L593" s="15"/>
      <c r="M593" s="15"/>
      <c r="N593" s="15"/>
      <c r="Q593" s="2"/>
      <c r="W593" s="22"/>
      <c r="AD593" s="3"/>
      <c r="AF593" s="2"/>
      <c r="AS593" s="2"/>
    </row>
    <row r="594">
      <c r="E594" s="15"/>
      <c r="F594" s="15"/>
      <c r="G594" s="15"/>
      <c r="H594" s="15"/>
      <c r="I594" s="15"/>
      <c r="J594" s="32"/>
      <c r="K594" s="15"/>
      <c r="L594" s="15"/>
      <c r="M594" s="15"/>
      <c r="N594" s="15"/>
      <c r="Q594" s="2"/>
      <c r="W594" s="22"/>
      <c r="AD594" s="3"/>
      <c r="AF594" s="2"/>
      <c r="AS594" s="2"/>
    </row>
    <row r="595">
      <c r="E595" s="15"/>
      <c r="F595" s="15"/>
      <c r="G595" s="15"/>
      <c r="H595" s="15"/>
      <c r="I595" s="15"/>
      <c r="J595" s="32"/>
      <c r="K595" s="15"/>
      <c r="L595" s="15"/>
      <c r="M595" s="15"/>
      <c r="N595" s="15"/>
      <c r="Q595" s="2"/>
      <c r="W595" s="22"/>
      <c r="AD595" s="3"/>
      <c r="AF595" s="2"/>
      <c r="AS595" s="2"/>
    </row>
    <row r="596">
      <c r="E596" s="15"/>
      <c r="F596" s="15"/>
      <c r="G596" s="15"/>
      <c r="H596" s="15"/>
      <c r="I596" s="15"/>
      <c r="J596" s="32"/>
      <c r="K596" s="15"/>
      <c r="L596" s="15"/>
      <c r="M596" s="15"/>
      <c r="N596" s="15"/>
      <c r="Q596" s="2"/>
      <c r="W596" s="22"/>
      <c r="AD596" s="3"/>
      <c r="AF596" s="2"/>
      <c r="AS596" s="2"/>
    </row>
    <row r="597">
      <c r="E597" s="15"/>
      <c r="F597" s="15"/>
      <c r="G597" s="15"/>
      <c r="H597" s="15"/>
      <c r="I597" s="15"/>
      <c r="J597" s="32"/>
      <c r="K597" s="15"/>
      <c r="L597" s="15"/>
      <c r="M597" s="15"/>
      <c r="N597" s="15"/>
      <c r="Q597" s="2"/>
      <c r="W597" s="22"/>
      <c r="AD597" s="3"/>
      <c r="AF597" s="2"/>
      <c r="AS597" s="2"/>
    </row>
    <row r="598">
      <c r="E598" s="15"/>
      <c r="F598" s="15"/>
      <c r="G598" s="15"/>
      <c r="H598" s="15"/>
      <c r="I598" s="15"/>
      <c r="J598" s="32"/>
      <c r="K598" s="15"/>
      <c r="L598" s="15"/>
      <c r="M598" s="15"/>
      <c r="N598" s="15"/>
      <c r="Q598" s="2"/>
      <c r="W598" s="22"/>
      <c r="AD598" s="3"/>
      <c r="AF598" s="2"/>
      <c r="AS598" s="2"/>
    </row>
    <row r="599">
      <c r="E599" s="15"/>
      <c r="F599" s="15"/>
      <c r="G599" s="15"/>
      <c r="H599" s="15"/>
      <c r="I599" s="15"/>
      <c r="J599" s="32"/>
      <c r="K599" s="15"/>
      <c r="L599" s="15"/>
      <c r="M599" s="15"/>
      <c r="N599" s="15"/>
      <c r="Q599" s="2"/>
      <c r="W599" s="22"/>
      <c r="AD599" s="3"/>
      <c r="AF599" s="2"/>
      <c r="AS599" s="2"/>
    </row>
    <row r="600">
      <c r="E600" s="15"/>
      <c r="F600" s="15"/>
      <c r="G600" s="15"/>
      <c r="H600" s="15"/>
      <c r="I600" s="15"/>
      <c r="J600" s="32"/>
      <c r="K600" s="15"/>
      <c r="L600" s="15"/>
      <c r="M600" s="15"/>
      <c r="N600" s="15"/>
      <c r="Q600" s="2"/>
      <c r="W600" s="22"/>
      <c r="AD600" s="3"/>
      <c r="AF600" s="2"/>
      <c r="AS600" s="2"/>
    </row>
    <row r="601">
      <c r="E601" s="15"/>
      <c r="F601" s="15"/>
      <c r="G601" s="15"/>
      <c r="H601" s="15"/>
      <c r="I601" s="15"/>
      <c r="J601" s="32"/>
      <c r="K601" s="15"/>
      <c r="L601" s="15"/>
      <c r="M601" s="15"/>
      <c r="N601" s="15"/>
      <c r="Q601" s="2"/>
      <c r="W601" s="22"/>
      <c r="AD601" s="3"/>
      <c r="AF601" s="2"/>
      <c r="AS601" s="2"/>
    </row>
    <row r="602">
      <c r="E602" s="15"/>
      <c r="F602" s="15"/>
      <c r="G602" s="15"/>
      <c r="H602" s="15"/>
      <c r="I602" s="15"/>
      <c r="J602" s="32"/>
      <c r="K602" s="15"/>
      <c r="L602" s="15"/>
      <c r="M602" s="15"/>
      <c r="N602" s="15"/>
      <c r="Q602" s="2"/>
      <c r="W602" s="22"/>
      <c r="AD602" s="3"/>
      <c r="AF602" s="2"/>
      <c r="AS602" s="2"/>
    </row>
    <row r="603">
      <c r="E603" s="15"/>
      <c r="F603" s="15"/>
      <c r="G603" s="15"/>
      <c r="H603" s="15"/>
      <c r="I603" s="15"/>
      <c r="J603" s="32"/>
      <c r="K603" s="15"/>
      <c r="L603" s="15"/>
      <c r="M603" s="15"/>
      <c r="N603" s="15"/>
      <c r="Q603" s="2"/>
      <c r="W603" s="22"/>
      <c r="AD603" s="3"/>
      <c r="AF603" s="2"/>
      <c r="AS603" s="2"/>
    </row>
    <row r="604">
      <c r="E604" s="15"/>
      <c r="F604" s="15"/>
      <c r="G604" s="15"/>
      <c r="H604" s="15"/>
      <c r="I604" s="15"/>
      <c r="J604" s="32"/>
      <c r="K604" s="15"/>
      <c r="L604" s="15"/>
      <c r="M604" s="15"/>
      <c r="N604" s="15"/>
      <c r="Q604" s="2"/>
      <c r="W604" s="22"/>
      <c r="AD604" s="3"/>
      <c r="AF604" s="2"/>
      <c r="AS604" s="2"/>
    </row>
    <row r="605">
      <c r="E605" s="15"/>
      <c r="F605" s="15"/>
      <c r="G605" s="15"/>
      <c r="H605" s="15"/>
      <c r="I605" s="15"/>
      <c r="J605" s="32"/>
      <c r="K605" s="15"/>
      <c r="L605" s="15"/>
      <c r="M605" s="15"/>
      <c r="N605" s="15"/>
      <c r="Q605" s="2"/>
      <c r="W605" s="22"/>
      <c r="AD605" s="3"/>
      <c r="AF605" s="2"/>
      <c r="AS605" s="2"/>
    </row>
    <row r="606">
      <c r="E606" s="15"/>
      <c r="F606" s="15"/>
      <c r="G606" s="15"/>
      <c r="H606" s="15"/>
      <c r="I606" s="15"/>
      <c r="J606" s="32"/>
      <c r="K606" s="15"/>
      <c r="L606" s="15"/>
      <c r="M606" s="15"/>
      <c r="N606" s="15"/>
      <c r="Q606" s="2"/>
      <c r="W606" s="22"/>
      <c r="AD606" s="3"/>
      <c r="AF606" s="2"/>
      <c r="AS606" s="2"/>
    </row>
    <row r="607">
      <c r="E607" s="15"/>
      <c r="F607" s="15"/>
      <c r="G607" s="15"/>
      <c r="H607" s="15"/>
      <c r="I607" s="15"/>
      <c r="J607" s="32"/>
      <c r="K607" s="15"/>
      <c r="L607" s="15"/>
      <c r="M607" s="15"/>
      <c r="N607" s="15"/>
      <c r="Q607" s="2"/>
      <c r="W607" s="22"/>
      <c r="AD607" s="3"/>
      <c r="AF607" s="2"/>
      <c r="AS607" s="2"/>
    </row>
    <row r="608">
      <c r="E608" s="15"/>
      <c r="F608" s="15"/>
      <c r="G608" s="15"/>
      <c r="H608" s="15"/>
      <c r="I608" s="15"/>
      <c r="J608" s="32"/>
      <c r="K608" s="15"/>
      <c r="L608" s="15"/>
      <c r="M608" s="15"/>
      <c r="N608" s="15"/>
      <c r="Q608" s="2"/>
      <c r="W608" s="22"/>
      <c r="AD608" s="3"/>
      <c r="AF608" s="2"/>
      <c r="AS608" s="2"/>
    </row>
    <row r="609">
      <c r="E609" s="15"/>
      <c r="F609" s="15"/>
      <c r="G609" s="15"/>
      <c r="H609" s="15"/>
      <c r="I609" s="15"/>
      <c r="J609" s="32"/>
      <c r="K609" s="15"/>
      <c r="L609" s="15"/>
      <c r="M609" s="15"/>
      <c r="N609" s="15"/>
      <c r="Q609" s="2"/>
      <c r="W609" s="22"/>
      <c r="AD609" s="3"/>
      <c r="AF609" s="2"/>
      <c r="AS609" s="2"/>
    </row>
    <row r="610">
      <c r="E610" s="15"/>
      <c r="F610" s="15"/>
      <c r="G610" s="15"/>
      <c r="H610" s="15"/>
      <c r="I610" s="15"/>
      <c r="J610" s="32"/>
      <c r="K610" s="15"/>
      <c r="L610" s="15"/>
      <c r="M610" s="15"/>
      <c r="N610" s="15"/>
      <c r="Q610" s="2"/>
      <c r="W610" s="22"/>
      <c r="AD610" s="3"/>
      <c r="AF610" s="2"/>
      <c r="AS610" s="2"/>
    </row>
    <row r="611">
      <c r="E611" s="15"/>
      <c r="F611" s="15"/>
      <c r="G611" s="15"/>
      <c r="H611" s="15"/>
      <c r="I611" s="15"/>
      <c r="J611" s="32"/>
      <c r="K611" s="15"/>
      <c r="L611" s="15"/>
      <c r="M611" s="15"/>
      <c r="N611" s="15"/>
      <c r="Q611" s="2"/>
      <c r="W611" s="22"/>
      <c r="AD611" s="3"/>
      <c r="AF611" s="2"/>
      <c r="AS611" s="2"/>
    </row>
    <row r="612">
      <c r="E612" s="15"/>
      <c r="F612" s="15"/>
      <c r="G612" s="15"/>
      <c r="H612" s="15"/>
      <c r="I612" s="15"/>
      <c r="J612" s="32"/>
      <c r="K612" s="15"/>
      <c r="L612" s="15"/>
      <c r="M612" s="15"/>
      <c r="N612" s="15"/>
      <c r="Q612" s="2"/>
      <c r="W612" s="22"/>
      <c r="AD612" s="3"/>
      <c r="AF612" s="2"/>
      <c r="AS612" s="2"/>
    </row>
    <row r="613">
      <c r="E613" s="15"/>
      <c r="F613" s="15"/>
      <c r="G613" s="15"/>
      <c r="H613" s="15"/>
      <c r="I613" s="15"/>
      <c r="J613" s="32"/>
      <c r="K613" s="15"/>
      <c r="L613" s="15"/>
      <c r="M613" s="15"/>
      <c r="N613" s="15"/>
      <c r="Q613" s="2"/>
      <c r="W613" s="22"/>
      <c r="AD613" s="3"/>
      <c r="AF613" s="2"/>
      <c r="AS613" s="2"/>
    </row>
    <row r="614">
      <c r="E614" s="15"/>
      <c r="F614" s="15"/>
      <c r="G614" s="15"/>
      <c r="H614" s="15"/>
      <c r="I614" s="15"/>
      <c r="J614" s="32"/>
      <c r="K614" s="15"/>
      <c r="L614" s="15"/>
      <c r="M614" s="15"/>
      <c r="N614" s="15"/>
      <c r="Q614" s="2"/>
      <c r="W614" s="22"/>
      <c r="AD614" s="3"/>
      <c r="AF614" s="2"/>
      <c r="AS614" s="2"/>
    </row>
    <row r="615">
      <c r="E615" s="15"/>
      <c r="F615" s="15"/>
      <c r="G615" s="15"/>
      <c r="H615" s="15"/>
      <c r="I615" s="15"/>
      <c r="J615" s="32"/>
      <c r="K615" s="15"/>
      <c r="L615" s="15"/>
      <c r="M615" s="15"/>
      <c r="N615" s="15"/>
      <c r="Q615" s="2"/>
      <c r="W615" s="22"/>
      <c r="AD615" s="3"/>
      <c r="AF615" s="2"/>
      <c r="AS615" s="2"/>
    </row>
    <row r="616">
      <c r="E616" s="15"/>
      <c r="F616" s="15"/>
      <c r="G616" s="15"/>
      <c r="H616" s="15"/>
      <c r="I616" s="15"/>
      <c r="J616" s="32"/>
      <c r="K616" s="15"/>
      <c r="L616" s="15"/>
      <c r="M616" s="15"/>
      <c r="N616" s="15"/>
      <c r="Q616" s="2"/>
      <c r="W616" s="22"/>
      <c r="AD616" s="3"/>
      <c r="AF616" s="2"/>
      <c r="AS616" s="2"/>
    </row>
    <row r="617">
      <c r="E617" s="15"/>
      <c r="F617" s="15"/>
      <c r="G617" s="15"/>
      <c r="H617" s="15"/>
      <c r="I617" s="15"/>
      <c r="J617" s="32"/>
      <c r="K617" s="15"/>
      <c r="L617" s="15"/>
      <c r="M617" s="15"/>
      <c r="N617" s="15"/>
      <c r="Q617" s="2"/>
      <c r="W617" s="22"/>
      <c r="AD617" s="3"/>
      <c r="AF617" s="2"/>
      <c r="AS617" s="2"/>
    </row>
    <row r="618">
      <c r="E618" s="15"/>
      <c r="F618" s="15"/>
      <c r="G618" s="15"/>
      <c r="H618" s="15"/>
      <c r="I618" s="15"/>
      <c r="J618" s="32"/>
      <c r="K618" s="15"/>
      <c r="L618" s="15"/>
      <c r="M618" s="15"/>
      <c r="N618" s="15"/>
      <c r="Q618" s="2"/>
      <c r="W618" s="22"/>
      <c r="AD618" s="3"/>
      <c r="AF618" s="2"/>
      <c r="AS618" s="2"/>
    </row>
    <row r="619">
      <c r="E619" s="15"/>
      <c r="F619" s="15"/>
      <c r="G619" s="15"/>
      <c r="H619" s="15"/>
      <c r="I619" s="15"/>
      <c r="J619" s="32"/>
      <c r="K619" s="15"/>
      <c r="L619" s="15"/>
      <c r="M619" s="15"/>
      <c r="N619" s="15"/>
      <c r="Q619" s="2"/>
      <c r="W619" s="22"/>
      <c r="AD619" s="3"/>
      <c r="AF619" s="2"/>
      <c r="AS619" s="2"/>
    </row>
    <row r="620">
      <c r="E620" s="15"/>
      <c r="F620" s="15"/>
      <c r="G620" s="15"/>
      <c r="H620" s="15"/>
      <c r="I620" s="15"/>
      <c r="J620" s="32"/>
      <c r="K620" s="15"/>
      <c r="L620" s="15"/>
      <c r="M620" s="15"/>
      <c r="N620" s="15"/>
      <c r="Q620" s="2"/>
      <c r="W620" s="22"/>
      <c r="AD620" s="3"/>
      <c r="AF620" s="2"/>
      <c r="AS620" s="2"/>
    </row>
    <row r="621">
      <c r="E621" s="15"/>
      <c r="F621" s="15"/>
      <c r="G621" s="15"/>
      <c r="H621" s="15"/>
      <c r="I621" s="15"/>
      <c r="J621" s="32"/>
      <c r="K621" s="15"/>
      <c r="L621" s="15"/>
      <c r="M621" s="15"/>
      <c r="N621" s="15"/>
      <c r="Q621" s="2"/>
      <c r="W621" s="22"/>
      <c r="AD621" s="3"/>
      <c r="AF621" s="2"/>
      <c r="AS621" s="2"/>
    </row>
    <row r="622">
      <c r="E622" s="15"/>
      <c r="F622" s="15"/>
      <c r="G622" s="15"/>
      <c r="H622" s="15"/>
      <c r="I622" s="15"/>
      <c r="J622" s="32"/>
      <c r="K622" s="15"/>
      <c r="L622" s="15"/>
      <c r="M622" s="15"/>
      <c r="N622" s="15"/>
      <c r="Q622" s="2"/>
      <c r="W622" s="22"/>
      <c r="AD622" s="3"/>
      <c r="AF622" s="2"/>
      <c r="AS622" s="2"/>
    </row>
    <row r="623">
      <c r="E623" s="15"/>
      <c r="F623" s="15"/>
      <c r="G623" s="15"/>
      <c r="H623" s="15"/>
      <c r="I623" s="15"/>
      <c r="J623" s="32"/>
      <c r="K623" s="15"/>
      <c r="L623" s="15"/>
      <c r="M623" s="15"/>
      <c r="N623" s="15"/>
      <c r="Q623" s="2"/>
      <c r="W623" s="22"/>
      <c r="AD623" s="3"/>
      <c r="AF623" s="2"/>
      <c r="AS623" s="2"/>
    </row>
    <row r="624">
      <c r="E624" s="15"/>
      <c r="F624" s="15"/>
      <c r="G624" s="15"/>
      <c r="H624" s="15"/>
      <c r="I624" s="15"/>
      <c r="J624" s="32"/>
      <c r="K624" s="15"/>
      <c r="L624" s="15"/>
      <c r="M624" s="15"/>
      <c r="N624" s="15"/>
      <c r="Q624" s="2"/>
      <c r="W624" s="22"/>
      <c r="AD624" s="3"/>
      <c r="AF624" s="2"/>
      <c r="AS624" s="2"/>
    </row>
    <row r="625">
      <c r="E625" s="15"/>
      <c r="F625" s="15"/>
      <c r="G625" s="15"/>
      <c r="H625" s="15"/>
      <c r="I625" s="15"/>
      <c r="J625" s="32"/>
      <c r="K625" s="15"/>
      <c r="L625" s="15"/>
      <c r="M625" s="15"/>
      <c r="N625" s="15"/>
      <c r="Q625" s="2"/>
      <c r="W625" s="22"/>
      <c r="AD625" s="3"/>
      <c r="AF625" s="2"/>
      <c r="AS625" s="2"/>
    </row>
    <row r="626">
      <c r="E626" s="15"/>
      <c r="F626" s="15"/>
      <c r="G626" s="15"/>
      <c r="H626" s="15"/>
      <c r="I626" s="15"/>
      <c r="J626" s="32"/>
      <c r="K626" s="15"/>
      <c r="L626" s="15"/>
      <c r="M626" s="15"/>
      <c r="N626" s="15"/>
      <c r="Q626" s="2"/>
      <c r="W626" s="22"/>
      <c r="AD626" s="3"/>
      <c r="AF626" s="2"/>
      <c r="AS626" s="2"/>
    </row>
    <row r="627">
      <c r="E627" s="15"/>
      <c r="F627" s="15"/>
      <c r="G627" s="15"/>
      <c r="H627" s="15"/>
      <c r="I627" s="15"/>
      <c r="J627" s="32"/>
      <c r="K627" s="15"/>
      <c r="L627" s="15"/>
      <c r="M627" s="15"/>
      <c r="N627" s="15"/>
      <c r="Q627" s="2"/>
      <c r="W627" s="22"/>
      <c r="AD627" s="3"/>
      <c r="AF627" s="2"/>
      <c r="AS627" s="2"/>
    </row>
    <row r="628">
      <c r="E628" s="15"/>
      <c r="F628" s="15"/>
      <c r="G628" s="15"/>
      <c r="H628" s="15"/>
      <c r="I628" s="15"/>
      <c r="J628" s="32"/>
      <c r="K628" s="15"/>
      <c r="L628" s="15"/>
      <c r="M628" s="15"/>
      <c r="N628" s="15"/>
      <c r="Q628" s="2"/>
      <c r="W628" s="22"/>
      <c r="AD628" s="3"/>
      <c r="AF628" s="2"/>
      <c r="AS628" s="2"/>
    </row>
    <row r="629">
      <c r="E629" s="15"/>
      <c r="F629" s="15"/>
      <c r="G629" s="15"/>
      <c r="H629" s="15"/>
      <c r="I629" s="15"/>
      <c r="J629" s="32"/>
      <c r="K629" s="15"/>
      <c r="L629" s="15"/>
      <c r="M629" s="15"/>
      <c r="N629" s="15"/>
      <c r="Q629" s="2"/>
      <c r="W629" s="22"/>
      <c r="AD629" s="3"/>
      <c r="AF629" s="2"/>
      <c r="AS629" s="2"/>
    </row>
    <row r="630">
      <c r="E630" s="15"/>
      <c r="F630" s="15"/>
      <c r="G630" s="15"/>
      <c r="H630" s="15"/>
      <c r="I630" s="15"/>
      <c r="J630" s="32"/>
      <c r="K630" s="15"/>
      <c r="L630" s="15"/>
      <c r="M630" s="15"/>
      <c r="N630" s="15"/>
      <c r="Q630" s="2"/>
      <c r="W630" s="22"/>
      <c r="AD630" s="3"/>
      <c r="AF630" s="2"/>
      <c r="AS630" s="2"/>
    </row>
    <row r="631">
      <c r="E631" s="15"/>
      <c r="F631" s="15"/>
      <c r="G631" s="15"/>
      <c r="H631" s="15"/>
      <c r="I631" s="15"/>
      <c r="J631" s="32"/>
      <c r="K631" s="15"/>
      <c r="L631" s="15"/>
      <c r="M631" s="15"/>
      <c r="N631" s="15"/>
      <c r="Q631" s="2"/>
      <c r="W631" s="22"/>
      <c r="AD631" s="3"/>
      <c r="AF631" s="2"/>
      <c r="AS631" s="2"/>
    </row>
    <row r="632">
      <c r="E632" s="15"/>
      <c r="F632" s="15"/>
      <c r="G632" s="15"/>
      <c r="H632" s="15"/>
      <c r="I632" s="15"/>
      <c r="J632" s="32"/>
      <c r="K632" s="15"/>
      <c r="L632" s="15"/>
      <c r="M632" s="15"/>
      <c r="N632" s="15"/>
      <c r="Q632" s="2"/>
      <c r="W632" s="22"/>
      <c r="AD632" s="3"/>
      <c r="AF632" s="2"/>
      <c r="AS632" s="2"/>
    </row>
    <row r="633">
      <c r="E633" s="15"/>
      <c r="F633" s="15"/>
      <c r="G633" s="15"/>
      <c r="H633" s="15"/>
      <c r="I633" s="15"/>
      <c r="J633" s="32"/>
      <c r="K633" s="15"/>
      <c r="L633" s="15"/>
      <c r="M633" s="15"/>
      <c r="N633" s="15"/>
      <c r="Q633" s="2"/>
      <c r="W633" s="22"/>
      <c r="AD633" s="3"/>
      <c r="AF633" s="2"/>
      <c r="AS633" s="2"/>
    </row>
    <row r="634">
      <c r="E634" s="15"/>
      <c r="F634" s="15"/>
      <c r="G634" s="15"/>
      <c r="H634" s="15"/>
      <c r="I634" s="15"/>
      <c r="J634" s="32"/>
      <c r="K634" s="15"/>
      <c r="L634" s="15"/>
      <c r="M634" s="15"/>
      <c r="N634" s="15"/>
      <c r="Q634" s="2"/>
      <c r="W634" s="22"/>
      <c r="AD634" s="3"/>
      <c r="AF634" s="2"/>
      <c r="AS634" s="2"/>
    </row>
    <row r="635">
      <c r="E635" s="15"/>
      <c r="F635" s="15"/>
      <c r="G635" s="15"/>
      <c r="H635" s="15"/>
      <c r="I635" s="15"/>
      <c r="J635" s="32"/>
      <c r="K635" s="15"/>
      <c r="L635" s="15"/>
      <c r="M635" s="15"/>
      <c r="N635" s="15"/>
      <c r="Q635" s="2"/>
      <c r="W635" s="22"/>
      <c r="AD635" s="3"/>
      <c r="AF635" s="2"/>
      <c r="AS635" s="2"/>
    </row>
    <row r="636">
      <c r="E636" s="15"/>
      <c r="F636" s="15"/>
      <c r="G636" s="15"/>
      <c r="H636" s="15"/>
      <c r="I636" s="15"/>
      <c r="J636" s="32"/>
      <c r="K636" s="15"/>
      <c r="L636" s="15"/>
      <c r="M636" s="15"/>
      <c r="N636" s="15"/>
      <c r="Q636" s="2"/>
      <c r="W636" s="22"/>
      <c r="AD636" s="3"/>
      <c r="AF636" s="2"/>
      <c r="AS636" s="2"/>
    </row>
    <row r="637">
      <c r="E637" s="15"/>
      <c r="F637" s="15"/>
      <c r="G637" s="15"/>
      <c r="H637" s="15"/>
      <c r="I637" s="15"/>
      <c r="J637" s="32"/>
      <c r="K637" s="15"/>
      <c r="L637" s="15"/>
      <c r="M637" s="15"/>
      <c r="N637" s="15"/>
      <c r="Q637" s="2"/>
      <c r="W637" s="22"/>
      <c r="AD637" s="3"/>
      <c r="AF637" s="2"/>
      <c r="AS637" s="2"/>
    </row>
    <row r="638">
      <c r="E638" s="15"/>
      <c r="F638" s="15"/>
      <c r="G638" s="15"/>
      <c r="H638" s="15"/>
      <c r="I638" s="15"/>
      <c r="J638" s="32"/>
      <c r="K638" s="15"/>
      <c r="L638" s="15"/>
      <c r="M638" s="15"/>
      <c r="N638" s="15"/>
      <c r="Q638" s="2"/>
      <c r="W638" s="22"/>
      <c r="AD638" s="3"/>
      <c r="AF638" s="2"/>
      <c r="AS638" s="2"/>
    </row>
    <row r="639">
      <c r="E639" s="15"/>
      <c r="F639" s="15"/>
      <c r="G639" s="15"/>
      <c r="H639" s="15"/>
      <c r="I639" s="15"/>
      <c r="J639" s="32"/>
      <c r="K639" s="15"/>
      <c r="L639" s="15"/>
      <c r="M639" s="15"/>
      <c r="N639" s="15"/>
      <c r="Q639" s="2"/>
      <c r="W639" s="22"/>
      <c r="AD639" s="3"/>
      <c r="AF639" s="2"/>
      <c r="AS639" s="2"/>
    </row>
    <row r="640">
      <c r="E640" s="15"/>
      <c r="F640" s="15"/>
      <c r="G640" s="15"/>
      <c r="H640" s="15"/>
      <c r="I640" s="15"/>
      <c r="J640" s="32"/>
      <c r="K640" s="15"/>
      <c r="L640" s="15"/>
      <c r="M640" s="15"/>
      <c r="N640" s="15"/>
      <c r="Q640" s="2"/>
      <c r="W640" s="22"/>
      <c r="AD640" s="3"/>
      <c r="AF640" s="2"/>
      <c r="AS640" s="2"/>
    </row>
    <row r="641">
      <c r="E641" s="15"/>
      <c r="F641" s="15"/>
      <c r="G641" s="15"/>
      <c r="H641" s="15"/>
      <c r="I641" s="15"/>
      <c r="J641" s="32"/>
      <c r="K641" s="15"/>
      <c r="L641" s="15"/>
      <c r="M641" s="15"/>
      <c r="N641" s="15"/>
      <c r="Q641" s="2"/>
      <c r="W641" s="22"/>
      <c r="AD641" s="3"/>
      <c r="AF641" s="2"/>
      <c r="AS641" s="2"/>
    </row>
    <row r="642">
      <c r="E642" s="15"/>
      <c r="F642" s="15"/>
      <c r="G642" s="15"/>
      <c r="H642" s="15"/>
      <c r="I642" s="15"/>
      <c r="J642" s="32"/>
      <c r="K642" s="15"/>
      <c r="L642" s="15"/>
      <c r="M642" s="15"/>
      <c r="N642" s="15"/>
      <c r="Q642" s="2"/>
      <c r="W642" s="22"/>
      <c r="AD642" s="3"/>
      <c r="AF642" s="2"/>
      <c r="AS642" s="2"/>
    </row>
    <row r="643">
      <c r="E643" s="15"/>
      <c r="F643" s="15"/>
      <c r="G643" s="15"/>
      <c r="H643" s="15"/>
      <c r="I643" s="15"/>
      <c r="J643" s="32"/>
      <c r="K643" s="15"/>
      <c r="L643" s="15"/>
      <c r="M643" s="15"/>
      <c r="N643" s="15"/>
      <c r="Q643" s="2"/>
      <c r="W643" s="22"/>
      <c r="AD643" s="3"/>
      <c r="AF643" s="2"/>
      <c r="AS643" s="2"/>
    </row>
    <row r="644">
      <c r="E644" s="15"/>
      <c r="F644" s="15"/>
      <c r="G644" s="15"/>
      <c r="H644" s="15"/>
      <c r="I644" s="15"/>
      <c r="J644" s="32"/>
      <c r="K644" s="15"/>
      <c r="L644" s="15"/>
      <c r="M644" s="15"/>
      <c r="N644" s="15"/>
      <c r="Q644" s="2"/>
      <c r="W644" s="22"/>
      <c r="AD644" s="3"/>
      <c r="AF644" s="2"/>
      <c r="AS644" s="2"/>
    </row>
    <row r="645">
      <c r="E645" s="15"/>
      <c r="F645" s="15"/>
      <c r="G645" s="15"/>
      <c r="H645" s="15"/>
      <c r="I645" s="15"/>
      <c r="J645" s="32"/>
      <c r="K645" s="15"/>
      <c r="L645" s="15"/>
      <c r="M645" s="15"/>
      <c r="N645" s="15"/>
      <c r="Q645" s="2"/>
      <c r="W645" s="22"/>
      <c r="AD645" s="3"/>
      <c r="AF645" s="2"/>
      <c r="AS645" s="2"/>
    </row>
    <row r="646">
      <c r="E646" s="15"/>
      <c r="F646" s="15"/>
      <c r="G646" s="15"/>
      <c r="H646" s="15"/>
      <c r="I646" s="15"/>
      <c r="J646" s="32"/>
      <c r="K646" s="15"/>
      <c r="L646" s="15"/>
      <c r="M646" s="15"/>
      <c r="N646" s="15"/>
      <c r="Q646" s="2"/>
      <c r="W646" s="22"/>
      <c r="AD646" s="3"/>
      <c r="AF646" s="2"/>
      <c r="AS646" s="2"/>
    </row>
    <row r="647">
      <c r="E647" s="15"/>
      <c r="F647" s="15"/>
      <c r="G647" s="15"/>
      <c r="H647" s="15"/>
      <c r="I647" s="15"/>
      <c r="J647" s="32"/>
      <c r="K647" s="15"/>
      <c r="L647" s="15"/>
      <c r="M647" s="15"/>
      <c r="N647" s="15"/>
      <c r="Q647" s="2"/>
      <c r="W647" s="22"/>
      <c r="AD647" s="3"/>
      <c r="AF647" s="2"/>
      <c r="AS647" s="2"/>
    </row>
    <row r="648">
      <c r="E648" s="15"/>
      <c r="F648" s="15"/>
      <c r="G648" s="15"/>
      <c r="H648" s="15"/>
      <c r="I648" s="15"/>
      <c r="J648" s="32"/>
      <c r="K648" s="15"/>
      <c r="L648" s="15"/>
      <c r="M648" s="15"/>
      <c r="N648" s="15"/>
      <c r="Q648" s="2"/>
      <c r="W648" s="22"/>
      <c r="AD648" s="3"/>
      <c r="AF648" s="2"/>
      <c r="AS648" s="2"/>
    </row>
    <row r="649">
      <c r="E649" s="15"/>
      <c r="F649" s="15"/>
      <c r="G649" s="15"/>
      <c r="H649" s="15"/>
      <c r="I649" s="15"/>
      <c r="J649" s="32"/>
      <c r="K649" s="15"/>
      <c r="L649" s="15"/>
      <c r="M649" s="15"/>
      <c r="N649" s="15"/>
      <c r="Q649" s="2"/>
      <c r="W649" s="22"/>
      <c r="AD649" s="3"/>
      <c r="AF649" s="2"/>
      <c r="AS649" s="2"/>
    </row>
    <row r="650">
      <c r="E650" s="15"/>
      <c r="F650" s="15"/>
      <c r="G650" s="15"/>
      <c r="H650" s="15"/>
      <c r="I650" s="15"/>
      <c r="J650" s="32"/>
      <c r="K650" s="15"/>
      <c r="L650" s="15"/>
      <c r="M650" s="15"/>
      <c r="N650" s="15"/>
      <c r="Q650" s="2"/>
      <c r="W650" s="22"/>
      <c r="AD650" s="3"/>
      <c r="AF650" s="2"/>
      <c r="AS650" s="2"/>
    </row>
    <row r="651">
      <c r="E651" s="15"/>
      <c r="F651" s="15"/>
      <c r="G651" s="15"/>
      <c r="H651" s="15"/>
      <c r="I651" s="15"/>
      <c r="J651" s="32"/>
      <c r="K651" s="15"/>
      <c r="L651" s="15"/>
      <c r="M651" s="15"/>
      <c r="N651" s="15"/>
      <c r="Q651" s="2"/>
      <c r="W651" s="22"/>
      <c r="AD651" s="3"/>
      <c r="AF651" s="2"/>
      <c r="AS651" s="2"/>
    </row>
    <row r="652">
      <c r="E652" s="15"/>
      <c r="F652" s="15"/>
      <c r="G652" s="15"/>
      <c r="H652" s="15"/>
      <c r="I652" s="15"/>
      <c r="J652" s="32"/>
      <c r="K652" s="15"/>
      <c r="L652" s="15"/>
      <c r="M652" s="15"/>
      <c r="N652" s="15"/>
      <c r="Q652" s="2"/>
      <c r="W652" s="22"/>
      <c r="AD652" s="3"/>
      <c r="AF652" s="2"/>
      <c r="AS652" s="2"/>
    </row>
    <row r="653">
      <c r="E653" s="15"/>
      <c r="F653" s="15"/>
      <c r="G653" s="15"/>
      <c r="H653" s="15"/>
      <c r="I653" s="15"/>
      <c r="J653" s="32"/>
      <c r="K653" s="15"/>
      <c r="L653" s="15"/>
      <c r="M653" s="15"/>
      <c r="N653" s="15"/>
      <c r="Q653" s="2"/>
      <c r="W653" s="22"/>
      <c r="AD653" s="3"/>
      <c r="AF653" s="2"/>
      <c r="AS653" s="2"/>
    </row>
    <row r="654">
      <c r="E654" s="15"/>
      <c r="F654" s="15"/>
      <c r="G654" s="15"/>
      <c r="H654" s="15"/>
      <c r="I654" s="15"/>
      <c r="J654" s="32"/>
      <c r="K654" s="15"/>
      <c r="L654" s="15"/>
      <c r="M654" s="15"/>
      <c r="N654" s="15"/>
      <c r="Q654" s="2"/>
      <c r="W654" s="22"/>
      <c r="AD654" s="3"/>
      <c r="AF654" s="2"/>
      <c r="AS654" s="2"/>
    </row>
    <row r="655">
      <c r="E655" s="15"/>
      <c r="F655" s="15"/>
      <c r="G655" s="15"/>
      <c r="H655" s="15"/>
      <c r="I655" s="15"/>
      <c r="J655" s="32"/>
      <c r="K655" s="15"/>
      <c r="L655" s="15"/>
      <c r="M655" s="15"/>
      <c r="N655" s="15"/>
      <c r="Q655" s="2"/>
      <c r="W655" s="22"/>
      <c r="AD655" s="3"/>
      <c r="AF655" s="2"/>
      <c r="AS655" s="2"/>
    </row>
    <row r="656">
      <c r="E656" s="15"/>
      <c r="F656" s="15"/>
      <c r="G656" s="15"/>
      <c r="H656" s="15"/>
      <c r="I656" s="15"/>
      <c r="J656" s="32"/>
      <c r="K656" s="15"/>
      <c r="L656" s="15"/>
      <c r="M656" s="15"/>
      <c r="N656" s="15"/>
      <c r="Q656" s="2"/>
      <c r="W656" s="22"/>
      <c r="AD656" s="3"/>
      <c r="AF656" s="2"/>
      <c r="AS656" s="2"/>
    </row>
    <row r="657">
      <c r="E657" s="15"/>
      <c r="F657" s="15"/>
      <c r="G657" s="15"/>
      <c r="H657" s="15"/>
      <c r="I657" s="15"/>
      <c r="J657" s="32"/>
      <c r="K657" s="15"/>
      <c r="L657" s="15"/>
      <c r="M657" s="15"/>
      <c r="N657" s="15"/>
      <c r="Q657" s="2"/>
      <c r="W657" s="22"/>
      <c r="AD657" s="3"/>
      <c r="AF657" s="2"/>
      <c r="AS657" s="2"/>
    </row>
    <row r="658">
      <c r="E658" s="15"/>
      <c r="F658" s="15"/>
      <c r="G658" s="15"/>
      <c r="H658" s="15"/>
      <c r="I658" s="15"/>
      <c r="J658" s="32"/>
      <c r="K658" s="15"/>
      <c r="L658" s="15"/>
      <c r="M658" s="15"/>
      <c r="N658" s="15"/>
      <c r="Q658" s="2"/>
      <c r="W658" s="22"/>
      <c r="AD658" s="3"/>
      <c r="AF658" s="2"/>
      <c r="AS658" s="2"/>
    </row>
    <row r="659">
      <c r="E659" s="15"/>
      <c r="F659" s="15"/>
      <c r="G659" s="15"/>
      <c r="H659" s="15"/>
      <c r="I659" s="15"/>
      <c r="J659" s="32"/>
      <c r="K659" s="15"/>
      <c r="L659" s="15"/>
      <c r="M659" s="15"/>
      <c r="N659" s="15"/>
      <c r="Q659" s="2"/>
      <c r="W659" s="22"/>
      <c r="AD659" s="3"/>
      <c r="AF659" s="2"/>
      <c r="AS659" s="2"/>
    </row>
    <row r="660">
      <c r="E660" s="15"/>
      <c r="F660" s="15"/>
      <c r="G660" s="15"/>
      <c r="H660" s="15"/>
      <c r="I660" s="15"/>
      <c r="J660" s="32"/>
      <c r="K660" s="15"/>
      <c r="L660" s="15"/>
      <c r="M660" s="15"/>
      <c r="N660" s="15"/>
      <c r="Q660" s="2"/>
      <c r="W660" s="22"/>
      <c r="AD660" s="3"/>
      <c r="AF660" s="2"/>
      <c r="AS660" s="2"/>
    </row>
    <row r="661">
      <c r="E661" s="15"/>
      <c r="F661" s="15"/>
      <c r="G661" s="15"/>
      <c r="H661" s="15"/>
      <c r="I661" s="15"/>
      <c r="J661" s="32"/>
      <c r="K661" s="15"/>
      <c r="L661" s="15"/>
      <c r="M661" s="15"/>
      <c r="N661" s="15"/>
      <c r="Q661" s="2"/>
      <c r="W661" s="22"/>
      <c r="AD661" s="3"/>
      <c r="AF661" s="2"/>
      <c r="AS661" s="2"/>
    </row>
    <row r="662">
      <c r="E662" s="15"/>
      <c r="F662" s="15"/>
      <c r="G662" s="15"/>
      <c r="H662" s="15"/>
      <c r="I662" s="15"/>
      <c r="J662" s="32"/>
      <c r="K662" s="15"/>
      <c r="L662" s="15"/>
      <c r="M662" s="15"/>
      <c r="N662" s="15"/>
      <c r="Q662" s="2"/>
      <c r="W662" s="22"/>
      <c r="AD662" s="3"/>
      <c r="AF662" s="2"/>
      <c r="AS662" s="2"/>
    </row>
    <row r="663">
      <c r="E663" s="15"/>
      <c r="F663" s="15"/>
      <c r="G663" s="15"/>
      <c r="H663" s="15"/>
      <c r="I663" s="15"/>
      <c r="J663" s="32"/>
      <c r="K663" s="15"/>
      <c r="L663" s="15"/>
      <c r="M663" s="15"/>
      <c r="N663" s="15"/>
      <c r="Q663" s="2"/>
      <c r="W663" s="22"/>
      <c r="AD663" s="3"/>
      <c r="AF663" s="2"/>
      <c r="AS663" s="2"/>
    </row>
    <row r="664">
      <c r="E664" s="15"/>
      <c r="F664" s="15"/>
      <c r="G664" s="15"/>
      <c r="H664" s="15"/>
      <c r="I664" s="15"/>
      <c r="J664" s="32"/>
      <c r="K664" s="15"/>
      <c r="L664" s="15"/>
      <c r="M664" s="15"/>
      <c r="N664" s="15"/>
      <c r="Q664" s="2"/>
      <c r="W664" s="22"/>
      <c r="AD664" s="3"/>
      <c r="AF664" s="2"/>
      <c r="AS664" s="2"/>
    </row>
    <row r="665">
      <c r="E665" s="15"/>
      <c r="F665" s="15"/>
      <c r="G665" s="15"/>
      <c r="H665" s="15"/>
      <c r="I665" s="15"/>
      <c r="J665" s="32"/>
      <c r="K665" s="15"/>
      <c r="L665" s="15"/>
      <c r="M665" s="15"/>
      <c r="N665" s="15"/>
      <c r="Q665" s="2"/>
      <c r="W665" s="22"/>
      <c r="AD665" s="3"/>
      <c r="AF665" s="2"/>
      <c r="AS665" s="2"/>
    </row>
    <row r="666">
      <c r="E666" s="15"/>
      <c r="F666" s="15"/>
      <c r="G666" s="15"/>
      <c r="H666" s="15"/>
      <c r="I666" s="15"/>
      <c r="J666" s="32"/>
      <c r="K666" s="15"/>
      <c r="L666" s="15"/>
      <c r="M666" s="15"/>
      <c r="N666" s="15"/>
      <c r="Q666" s="2"/>
      <c r="W666" s="22"/>
      <c r="AD666" s="3"/>
      <c r="AF666" s="2"/>
      <c r="AS666" s="2"/>
    </row>
    <row r="667">
      <c r="E667" s="15"/>
      <c r="F667" s="15"/>
      <c r="G667" s="15"/>
      <c r="H667" s="15"/>
      <c r="I667" s="15"/>
      <c r="J667" s="32"/>
      <c r="K667" s="15"/>
      <c r="L667" s="15"/>
      <c r="M667" s="15"/>
      <c r="N667" s="15"/>
      <c r="Q667" s="2"/>
      <c r="W667" s="22"/>
      <c r="AD667" s="3"/>
      <c r="AF667" s="2"/>
      <c r="AS667" s="2"/>
    </row>
    <row r="668">
      <c r="E668" s="15"/>
      <c r="F668" s="15"/>
      <c r="G668" s="15"/>
      <c r="H668" s="15"/>
      <c r="I668" s="15"/>
      <c r="J668" s="32"/>
      <c r="K668" s="15"/>
      <c r="L668" s="15"/>
      <c r="M668" s="15"/>
      <c r="N668" s="15"/>
      <c r="Q668" s="2"/>
      <c r="W668" s="22"/>
      <c r="AD668" s="3"/>
      <c r="AF668" s="2"/>
      <c r="AS668" s="2"/>
    </row>
    <row r="669">
      <c r="E669" s="15"/>
      <c r="F669" s="15"/>
      <c r="G669" s="15"/>
      <c r="H669" s="15"/>
      <c r="I669" s="15"/>
      <c r="J669" s="32"/>
      <c r="K669" s="15"/>
      <c r="L669" s="15"/>
      <c r="M669" s="15"/>
      <c r="N669" s="15"/>
      <c r="Q669" s="2"/>
      <c r="W669" s="22"/>
      <c r="AD669" s="3"/>
      <c r="AF669" s="2"/>
      <c r="AS669" s="2"/>
    </row>
    <row r="670">
      <c r="E670" s="15"/>
      <c r="F670" s="15"/>
      <c r="G670" s="15"/>
      <c r="H670" s="15"/>
      <c r="I670" s="15"/>
      <c r="J670" s="32"/>
      <c r="K670" s="15"/>
      <c r="L670" s="15"/>
      <c r="M670" s="15"/>
      <c r="N670" s="15"/>
      <c r="Q670" s="2"/>
      <c r="W670" s="22"/>
      <c r="AD670" s="3"/>
      <c r="AF670" s="2"/>
      <c r="AS670" s="2"/>
    </row>
    <row r="671">
      <c r="E671" s="15"/>
      <c r="F671" s="15"/>
      <c r="G671" s="15"/>
      <c r="H671" s="15"/>
      <c r="I671" s="15"/>
      <c r="J671" s="32"/>
      <c r="K671" s="15"/>
      <c r="L671" s="15"/>
      <c r="M671" s="15"/>
      <c r="N671" s="15"/>
      <c r="Q671" s="2"/>
      <c r="W671" s="22"/>
      <c r="AD671" s="3"/>
      <c r="AF671" s="2"/>
      <c r="AS671" s="2"/>
    </row>
    <row r="672">
      <c r="E672" s="15"/>
      <c r="F672" s="15"/>
      <c r="G672" s="15"/>
      <c r="H672" s="15"/>
      <c r="I672" s="15"/>
      <c r="J672" s="32"/>
      <c r="K672" s="15"/>
      <c r="L672" s="15"/>
      <c r="M672" s="15"/>
      <c r="N672" s="15"/>
      <c r="Q672" s="2"/>
      <c r="W672" s="22"/>
      <c r="AD672" s="3"/>
      <c r="AF672" s="2"/>
      <c r="AS672" s="2"/>
    </row>
    <row r="673">
      <c r="E673" s="15"/>
      <c r="F673" s="15"/>
      <c r="G673" s="15"/>
      <c r="H673" s="15"/>
      <c r="I673" s="15"/>
      <c r="J673" s="32"/>
      <c r="K673" s="15"/>
      <c r="L673" s="15"/>
      <c r="M673" s="15"/>
      <c r="N673" s="15"/>
      <c r="Q673" s="2"/>
      <c r="W673" s="22"/>
      <c r="AD673" s="3"/>
      <c r="AF673" s="2"/>
      <c r="AS673" s="2"/>
    </row>
    <row r="674">
      <c r="E674" s="15"/>
      <c r="F674" s="15"/>
      <c r="G674" s="15"/>
      <c r="H674" s="15"/>
      <c r="I674" s="15"/>
      <c r="J674" s="32"/>
      <c r="K674" s="15"/>
      <c r="L674" s="15"/>
      <c r="M674" s="15"/>
      <c r="N674" s="15"/>
      <c r="Q674" s="2"/>
      <c r="W674" s="22"/>
      <c r="AD674" s="3"/>
      <c r="AF674" s="2"/>
      <c r="AS674" s="2"/>
    </row>
    <row r="675">
      <c r="E675" s="15"/>
      <c r="F675" s="15"/>
      <c r="G675" s="15"/>
      <c r="H675" s="15"/>
      <c r="I675" s="15"/>
      <c r="J675" s="32"/>
      <c r="K675" s="15"/>
      <c r="L675" s="15"/>
      <c r="M675" s="15"/>
      <c r="N675" s="15"/>
      <c r="Q675" s="2"/>
      <c r="W675" s="22"/>
      <c r="AD675" s="3"/>
      <c r="AF675" s="2"/>
      <c r="AS675" s="2"/>
    </row>
    <row r="676">
      <c r="E676" s="15"/>
      <c r="F676" s="15"/>
      <c r="G676" s="15"/>
      <c r="H676" s="15"/>
      <c r="I676" s="15"/>
      <c r="J676" s="32"/>
      <c r="K676" s="15"/>
      <c r="L676" s="15"/>
      <c r="M676" s="15"/>
      <c r="N676" s="15"/>
      <c r="Q676" s="2"/>
      <c r="W676" s="22"/>
      <c r="AD676" s="3"/>
      <c r="AF676" s="2"/>
      <c r="AS676" s="2"/>
    </row>
    <row r="677">
      <c r="E677" s="15"/>
      <c r="F677" s="15"/>
      <c r="G677" s="15"/>
      <c r="H677" s="15"/>
      <c r="I677" s="15"/>
      <c r="J677" s="32"/>
      <c r="K677" s="15"/>
      <c r="L677" s="15"/>
      <c r="M677" s="15"/>
      <c r="N677" s="15"/>
      <c r="Q677" s="2"/>
      <c r="W677" s="22"/>
      <c r="AD677" s="3"/>
      <c r="AF677" s="2"/>
      <c r="AS677" s="2"/>
    </row>
    <row r="678">
      <c r="E678" s="15"/>
      <c r="F678" s="15"/>
      <c r="G678" s="15"/>
      <c r="H678" s="15"/>
      <c r="I678" s="15"/>
      <c r="J678" s="32"/>
      <c r="K678" s="15"/>
      <c r="L678" s="15"/>
      <c r="M678" s="15"/>
      <c r="N678" s="15"/>
      <c r="Q678" s="2"/>
      <c r="W678" s="22"/>
      <c r="AD678" s="3"/>
      <c r="AF678" s="2"/>
      <c r="AS678" s="2"/>
    </row>
    <row r="679">
      <c r="E679" s="15"/>
      <c r="F679" s="15"/>
      <c r="G679" s="15"/>
      <c r="H679" s="15"/>
      <c r="I679" s="15"/>
      <c r="J679" s="32"/>
      <c r="K679" s="15"/>
      <c r="L679" s="15"/>
      <c r="M679" s="15"/>
      <c r="N679" s="15"/>
      <c r="Q679" s="2"/>
      <c r="W679" s="22"/>
      <c r="AD679" s="3"/>
      <c r="AF679" s="2"/>
      <c r="AS679" s="2"/>
    </row>
    <row r="680">
      <c r="E680" s="15"/>
      <c r="F680" s="15"/>
      <c r="G680" s="15"/>
      <c r="H680" s="15"/>
      <c r="I680" s="15"/>
      <c r="J680" s="32"/>
      <c r="K680" s="15"/>
      <c r="L680" s="15"/>
      <c r="M680" s="15"/>
      <c r="N680" s="15"/>
      <c r="Q680" s="2"/>
      <c r="W680" s="22"/>
      <c r="AD680" s="3"/>
      <c r="AF680" s="2"/>
      <c r="AS680" s="2"/>
    </row>
    <row r="681">
      <c r="E681" s="15"/>
      <c r="F681" s="15"/>
      <c r="G681" s="15"/>
      <c r="H681" s="15"/>
      <c r="I681" s="15"/>
      <c r="J681" s="32"/>
      <c r="K681" s="15"/>
      <c r="L681" s="15"/>
      <c r="M681" s="15"/>
      <c r="N681" s="15"/>
      <c r="Q681" s="2"/>
      <c r="W681" s="22"/>
      <c r="AD681" s="3"/>
      <c r="AF681" s="2"/>
      <c r="AS681" s="2"/>
    </row>
    <row r="682">
      <c r="E682" s="15"/>
      <c r="F682" s="15"/>
      <c r="G682" s="15"/>
      <c r="H682" s="15"/>
      <c r="I682" s="15"/>
      <c r="J682" s="32"/>
      <c r="K682" s="15"/>
      <c r="L682" s="15"/>
      <c r="M682" s="15"/>
      <c r="N682" s="15"/>
      <c r="Q682" s="2"/>
      <c r="W682" s="22"/>
      <c r="AD682" s="3"/>
      <c r="AF682" s="2"/>
      <c r="AS682" s="2"/>
    </row>
    <row r="683">
      <c r="E683" s="15"/>
      <c r="F683" s="15"/>
      <c r="G683" s="15"/>
      <c r="H683" s="15"/>
      <c r="I683" s="15"/>
      <c r="J683" s="32"/>
      <c r="K683" s="15"/>
      <c r="L683" s="15"/>
      <c r="M683" s="15"/>
      <c r="N683" s="15"/>
      <c r="Q683" s="2"/>
      <c r="W683" s="22"/>
      <c r="AD683" s="3"/>
      <c r="AF683" s="2"/>
      <c r="AS683" s="2"/>
    </row>
    <row r="684">
      <c r="E684" s="15"/>
      <c r="F684" s="15"/>
      <c r="G684" s="15"/>
      <c r="H684" s="15"/>
      <c r="I684" s="15"/>
      <c r="J684" s="32"/>
      <c r="K684" s="15"/>
      <c r="L684" s="15"/>
      <c r="M684" s="15"/>
      <c r="N684" s="15"/>
      <c r="Q684" s="2"/>
      <c r="W684" s="22"/>
      <c r="AD684" s="3"/>
      <c r="AF684" s="2"/>
      <c r="AS684" s="2"/>
    </row>
    <row r="685">
      <c r="E685" s="15"/>
      <c r="F685" s="15"/>
      <c r="G685" s="15"/>
      <c r="H685" s="15"/>
      <c r="I685" s="15"/>
      <c r="J685" s="32"/>
      <c r="K685" s="15"/>
      <c r="L685" s="15"/>
      <c r="M685" s="15"/>
      <c r="N685" s="15"/>
      <c r="Q685" s="2"/>
      <c r="W685" s="22"/>
      <c r="AD685" s="3"/>
      <c r="AF685" s="2"/>
      <c r="AS685" s="2"/>
    </row>
    <row r="686">
      <c r="E686" s="15"/>
      <c r="F686" s="15"/>
      <c r="G686" s="15"/>
      <c r="H686" s="15"/>
      <c r="I686" s="15"/>
      <c r="J686" s="32"/>
      <c r="K686" s="15"/>
      <c r="L686" s="15"/>
      <c r="M686" s="15"/>
      <c r="N686" s="15"/>
      <c r="Q686" s="2"/>
      <c r="W686" s="22"/>
      <c r="AD686" s="3"/>
      <c r="AF686" s="2"/>
      <c r="AS686" s="2"/>
    </row>
    <row r="687">
      <c r="E687" s="15"/>
      <c r="F687" s="15"/>
      <c r="G687" s="15"/>
      <c r="H687" s="15"/>
      <c r="I687" s="15"/>
      <c r="J687" s="32"/>
      <c r="K687" s="15"/>
      <c r="L687" s="15"/>
      <c r="M687" s="15"/>
      <c r="N687" s="15"/>
      <c r="Q687" s="2"/>
      <c r="W687" s="22"/>
      <c r="AD687" s="3"/>
      <c r="AF687" s="2"/>
      <c r="AS687" s="2"/>
    </row>
    <row r="688">
      <c r="E688" s="15"/>
      <c r="F688" s="15"/>
      <c r="G688" s="15"/>
      <c r="H688" s="15"/>
      <c r="I688" s="15"/>
      <c r="J688" s="32"/>
      <c r="K688" s="15"/>
      <c r="L688" s="15"/>
      <c r="M688" s="15"/>
      <c r="N688" s="15"/>
      <c r="Q688" s="2"/>
      <c r="W688" s="22"/>
      <c r="AD688" s="3"/>
      <c r="AF688" s="2"/>
      <c r="AS688" s="2"/>
    </row>
    <row r="689">
      <c r="E689" s="15"/>
      <c r="F689" s="15"/>
      <c r="G689" s="15"/>
      <c r="H689" s="15"/>
      <c r="I689" s="15"/>
      <c r="J689" s="32"/>
      <c r="K689" s="15"/>
      <c r="L689" s="15"/>
      <c r="M689" s="15"/>
      <c r="N689" s="15"/>
      <c r="Q689" s="2"/>
      <c r="W689" s="22"/>
      <c r="AD689" s="3"/>
      <c r="AF689" s="2"/>
      <c r="AS689" s="2"/>
    </row>
    <row r="690">
      <c r="E690" s="15"/>
      <c r="F690" s="15"/>
      <c r="G690" s="15"/>
      <c r="H690" s="15"/>
      <c r="I690" s="15"/>
      <c r="J690" s="32"/>
      <c r="K690" s="15"/>
      <c r="L690" s="15"/>
      <c r="M690" s="15"/>
      <c r="N690" s="15"/>
      <c r="Q690" s="2"/>
      <c r="W690" s="22"/>
      <c r="AD690" s="3"/>
      <c r="AF690" s="2"/>
      <c r="AS690" s="2"/>
    </row>
    <row r="691">
      <c r="E691" s="15"/>
      <c r="F691" s="15"/>
      <c r="G691" s="15"/>
      <c r="H691" s="15"/>
      <c r="I691" s="15"/>
      <c r="J691" s="32"/>
      <c r="K691" s="15"/>
      <c r="L691" s="15"/>
      <c r="M691" s="15"/>
      <c r="N691" s="15"/>
      <c r="Q691" s="2"/>
      <c r="W691" s="22"/>
      <c r="AD691" s="3"/>
      <c r="AF691" s="2"/>
      <c r="AS691" s="2"/>
    </row>
    <row r="692">
      <c r="E692" s="15"/>
      <c r="F692" s="15"/>
      <c r="G692" s="15"/>
      <c r="H692" s="15"/>
      <c r="I692" s="15"/>
      <c r="J692" s="32"/>
      <c r="K692" s="15"/>
      <c r="L692" s="15"/>
      <c r="M692" s="15"/>
      <c r="N692" s="15"/>
      <c r="Q692" s="2"/>
      <c r="W692" s="22"/>
      <c r="AD692" s="3"/>
      <c r="AF692" s="2"/>
      <c r="AS692" s="2"/>
    </row>
    <row r="693">
      <c r="E693" s="15"/>
      <c r="F693" s="15"/>
      <c r="G693" s="15"/>
      <c r="H693" s="15"/>
      <c r="I693" s="15"/>
      <c r="J693" s="32"/>
      <c r="K693" s="15"/>
      <c r="L693" s="15"/>
      <c r="M693" s="15"/>
      <c r="N693" s="15"/>
      <c r="Q693" s="2"/>
      <c r="W693" s="22"/>
      <c r="AD693" s="3"/>
      <c r="AF693" s="2"/>
      <c r="AS693" s="2"/>
    </row>
    <row r="694">
      <c r="E694" s="15"/>
      <c r="F694" s="15"/>
      <c r="G694" s="15"/>
      <c r="H694" s="15"/>
      <c r="I694" s="15"/>
      <c r="J694" s="32"/>
      <c r="K694" s="15"/>
      <c r="L694" s="15"/>
      <c r="M694" s="15"/>
      <c r="N694" s="15"/>
      <c r="Q694" s="2"/>
      <c r="W694" s="22"/>
      <c r="AD694" s="3"/>
      <c r="AF694" s="2"/>
      <c r="AS694" s="2"/>
    </row>
    <row r="695">
      <c r="E695" s="15"/>
      <c r="F695" s="15"/>
      <c r="G695" s="15"/>
      <c r="H695" s="15"/>
      <c r="I695" s="15"/>
      <c r="J695" s="32"/>
      <c r="K695" s="15"/>
      <c r="L695" s="15"/>
      <c r="M695" s="15"/>
      <c r="N695" s="15"/>
      <c r="Q695" s="2"/>
      <c r="W695" s="22"/>
      <c r="AD695" s="3"/>
      <c r="AF695" s="2"/>
      <c r="AS695" s="2"/>
    </row>
    <row r="696">
      <c r="E696" s="15"/>
      <c r="F696" s="15"/>
      <c r="G696" s="15"/>
      <c r="H696" s="15"/>
      <c r="I696" s="15"/>
      <c r="J696" s="32"/>
      <c r="K696" s="15"/>
      <c r="L696" s="15"/>
      <c r="M696" s="15"/>
      <c r="N696" s="15"/>
      <c r="Q696" s="2"/>
      <c r="W696" s="22"/>
      <c r="AD696" s="3"/>
      <c r="AF696" s="2"/>
      <c r="AS696" s="2"/>
    </row>
    <row r="697">
      <c r="E697" s="15"/>
      <c r="F697" s="15"/>
      <c r="G697" s="15"/>
      <c r="H697" s="15"/>
      <c r="I697" s="15"/>
      <c r="J697" s="32"/>
      <c r="K697" s="15"/>
      <c r="L697" s="15"/>
      <c r="M697" s="15"/>
      <c r="N697" s="15"/>
      <c r="Q697" s="2"/>
      <c r="W697" s="22"/>
      <c r="AD697" s="3"/>
      <c r="AF697" s="2"/>
      <c r="AS697" s="2"/>
    </row>
    <row r="698">
      <c r="E698" s="15"/>
      <c r="F698" s="15"/>
      <c r="G698" s="15"/>
      <c r="H698" s="15"/>
      <c r="I698" s="15"/>
      <c r="J698" s="32"/>
      <c r="K698" s="15"/>
      <c r="L698" s="15"/>
      <c r="M698" s="15"/>
      <c r="N698" s="15"/>
      <c r="Q698" s="2"/>
      <c r="W698" s="22"/>
      <c r="AD698" s="3"/>
      <c r="AF698" s="2"/>
      <c r="AS698" s="2"/>
    </row>
    <row r="699">
      <c r="E699" s="15"/>
      <c r="F699" s="15"/>
      <c r="G699" s="15"/>
      <c r="H699" s="15"/>
      <c r="I699" s="15"/>
      <c r="J699" s="32"/>
      <c r="K699" s="15"/>
      <c r="L699" s="15"/>
      <c r="M699" s="15"/>
      <c r="N699" s="15"/>
      <c r="Q699" s="2"/>
      <c r="W699" s="22"/>
      <c r="AD699" s="3"/>
      <c r="AF699" s="2"/>
      <c r="AS699" s="2"/>
    </row>
    <row r="700">
      <c r="E700" s="15"/>
      <c r="F700" s="15"/>
      <c r="G700" s="15"/>
      <c r="H700" s="15"/>
      <c r="I700" s="15"/>
      <c r="J700" s="32"/>
      <c r="K700" s="15"/>
      <c r="L700" s="15"/>
      <c r="M700" s="15"/>
      <c r="N700" s="15"/>
      <c r="Q700" s="2"/>
      <c r="W700" s="22"/>
      <c r="AD700" s="3"/>
      <c r="AF700" s="2"/>
      <c r="AS700" s="2"/>
    </row>
    <row r="701">
      <c r="E701" s="15"/>
      <c r="F701" s="15"/>
      <c r="G701" s="15"/>
      <c r="H701" s="15"/>
      <c r="I701" s="15"/>
      <c r="J701" s="32"/>
      <c r="K701" s="15"/>
      <c r="L701" s="15"/>
      <c r="M701" s="15"/>
      <c r="N701" s="15"/>
      <c r="Q701" s="2"/>
      <c r="W701" s="22"/>
      <c r="AD701" s="3"/>
      <c r="AF701" s="2"/>
      <c r="AS701" s="2"/>
    </row>
    <row r="702">
      <c r="E702" s="15"/>
      <c r="F702" s="15"/>
      <c r="G702" s="15"/>
      <c r="H702" s="15"/>
      <c r="I702" s="15"/>
      <c r="J702" s="32"/>
      <c r="K702" s="15"/>
      <c r="L702" s="15"/>
      <c r="M702" s="15"/>
      <c r="N702" s="15"/>
      <c r="Q702" s="2"/>
      <c r="W702" s="22"/>
      <c r="AD702" s="3"/>
      <c r="AF702" s="2"/>
      <c r="AS702" s="2"/>
    </row>
    <row r="703">
      <c r="E703" s="15"/>
      <c r="F703" s="15"/>
      <c r="G703" s="15"/>
      <c r="H703" s="15"/>
      <c r="I703" s="15"/>
      <c r="J703" s="32"/>
      <c r="K703" s="15"/>
      <c r="L703" s="15"/>
      <c r="M703" s="15"/>
      <c r="N703" s="15"/>
      <c r="Q703" s="2"/>
      <c r="W703" s="22"/>
      <c r="AD703" s="3"/>
      <c r="AF703" s="2"/>
      <c r="AS703" s="2"/>
    </row>
    <row r="704">
      <c r="E704" s="15"/>
      <c r="F704" s="15"/>
      <c r="G704" s="15"/>
      <c r="H704" s="15"/>
      <c r="I704" s="15"/>
      <c r="J704" s="32"/>
      <c r="K704" s="15"/>
      <c r="L704" s="15"/>
      <c r="M704" s="15"/>
      <c r="N704" s="15"/>
      <c r="Q704" s="2"/>
      <c r="W704" s="22"/>
      <c r="AD704" s="3"/>
      <c r="AF704" s="2"/>
      <c r="AS704" s="2"/>
    </row>
    <row r="705">
      <c r="E705" s="15"/>
      <c r="F705" s="15"/>
      <c r="G705" s="15"/>
      <c r="H705" s="15"/>
      <c r="I705" s="15"/>
      <c r="J705" s="32"/>
      <c r="K705" s="15"/>
      <c r="L705" s="15"/>
      <c r="M705" s="15"/>
      <c r="N705" s="15"/>
      <c r="Q705" s="2"/>
      <c r="W705" s="22"/>
      <c r="AD705" s="3"/>
      <c r="AF705" s="2"/>
      <c r="AS705" s="2"/>
    </row>
    <row r="706">
      <c r="E706" s="15"/>
      <c r="F706" s="15"/>
      <c r="G706" s="15"/>
      <c r="H706" s="15"/>
      <c r="I706" s="15"/>
      <c r="J706" s="32"/>
      <c r="K706" s="15"/>
      <c r="L706" s="15"/>
      <c r="M706" s="15"/>
      <c r="N706" s="15"/>
      <c r="Q706" s="2"/>
      <c r="W706" s="22"/>
      <c r="AD706" s="3"/>
      <c r="AF706" s="2"/>
      <c r="AS706" s="2"/>
    </row>
    <row r="707">
      <c r="E707" s="15"/>
      <c r="F707" s="15"/>
      <c r="G707" s="15"/>
      <c r="H707" s="15"/>
      <c r="I707" s="15"/>
      <c r="J707" s="32"/>
      <c r="K707" s="15"/>
      <c r="L707" s="15"/>
      <c r="M707" s="15"/>
      <c r="N707" s="15"/>
      <c r="Q707" s="2"/>
      <c r="W707" s="22"/>
      <c r="AD707" s="3"/>
      <c r="AF707" s="2"/>
      <c r="AS707" s="2"/>
    </row>
    <row r="708">
      <c r="E708" s="15"/>
      <c r="F708" s="15"/>
      <c r="G708" s="15"/>
      <c r="H708" s="15"/>
      <c r="I708" s="15"/>
      <c r="J708" s="32"/>
      <c r="K708" s="15"/>
      <c r="L708" s="15"/>
      <c r="M708" s="15"/>
      <c r="N708" s="15"/>
      <c r="Q708" s="2"/>
      <c r="W708" s="22"/>
      <c r="AD708" s="3"/>
      <c r="AF708" s="2"/>
      <c r="AS708" s="2"/>
    </row>
    <row r="709">
      <c r="E709" s="15"/>
      <c r="F709" s="15"/>
      <c r="G709" s="15"/>
      <c r="H709" s="15"/>
      <c r="I709" s="15"/>
      <c r="J709" s="32"/>
      <c r="K709" s="15"/>
      <c r="L709" s="15"/>
      <c r="M709" s="15"/>
      <c r="N709" s="15"/>
      <c r="Q709" s="2"/>
      <c r="W709" s="22"/>
      <c r="AD709" s="3"/>
      <c r="AF709" s="2"/>
      <c r="AS709" s="2"/>
    </row>
    <row r="710">
      <c r="E710" s="15"/>
      <c r="F710" s="15"/>
      <c r="G710" s="15"/>
      <c r="H710" s="15"/>
      <c r="I710" s="15"/>
      <c r="J710" s="32"/>
      <c r="K710" s="15"/>
      <c r="L710" s="15"/>
      <c r="M710" s="15"/>
      <c r="N710" s="15"/>
      <c r="Q710" s="2"/>
      <c r="W710" s="22"/>
      <c r="AD710" s="3"/>
      <c r="AF710" s="2"/>
      <c r="AS710" s="2"/>
    </row>
    <row r="711">
      <c r="E711" s="15"/>
      <c r="F711" s="15"/>
      <c r="G711" s="15"/>
      <c r="H711" s="15"/>
      <c r="I711" s="15"/>
      <c r="J711" s="32"/>
      <c r="K711" s="15"/>
      <c r="L711" s="15"/>
      <c r="M711" s="15"/>
      <c r="N711" s="15"/>
      <c r="Q711" s="2"/>
      <c r="W711" s="22"/>
      <c r="AD711" s="3"/>
      <c r="AF711" s="2"/>
      <c r="AS711" s="2"/>
    </row>
    <row r="712">
      <c r="E712" s="15"/>
      <c r="F712" s="15"/>
      <c r="G712" s="15"/>
      <c r="H712" s="15"/>
      <c r="I712" s="15"/>
      <c r="J712" s="32"/>
      <c r="K712" s="15"/>
      <c r="L712" s="15"/>
      <c r="M712" s="15"/>
      <c r="N712" s="15"/>
      <c r="Q712" s="2"/>
      <c r="W712" s="22"/>
      <c r="AD712" s="3"/>
      <c r="AF712" s="2"/>
      <c r="AS712" s="2"/>
    </row>
    <row r="713">
      <c r="E713" s="15"/>
      <c r="F713" s="15"/>
      <c r="G713" s="15"/>
      <c r="H713" s="15"/>
      <c r="I713" s="15"/>
      <c r="J713" s="32"/>
      <c r="K713" s="15"/>
      <c r="L713" s="15"/>
      <c r="M713" s="15"/>
      <c r="N713" s="15"/>
      <c r="Q713" s="2"/>
      <c r="W713" s="22"/>
      <c r="AD713" s="3"/>
      <c r="AF713" s="2"/>
      <c r="AS713" s="2"/>
    </row>
    <row r="714">
      <c r="E714" s="15"/>
      <c r="F714" s="15"/>
      <c r="G714" s="15"/>
      <c r="H714" s="15"/>
      <c r="I714" s="15"/>
      <c r="J714" s="32"/>
      <c r="K714" s="15"/>
      <c r="L714" s="15"/>
      <c r="M714" s="15"/>
      <c r="N714" s="15"/>
      <c r="Q714" s="2"/>
      <c r="W714" s="22"/>
      <c r="AD714" s="3"/>
      <c r="AF714" s="2"/>
      <c r="AS714" s="2"/>
    </row>
    <row r="715">
      <c r="E715" s="15"/>
      <c r="F715" s="15"/>
      <c r="G715" s="15"/>
      <c r="H715" s="15"/>
      <c r="I715" s="15"/>
      <c r="J715" s="32"/>
      <c r="K715" s="15"/>
      <c r="L715" s="15"/>
      <c r="M715" s="15"/>
      <c r="N715" s="15"/>
      <c r="Q715" s="2"/>
      <c r="W715" s="22"/>
      <c r="AD715" s="3"/>
      <c r="AF715" s="2"/>
      <c r="AS715" s="2"/>
    </row>
    <row r="716">
      <c r="E716" s="15"/>
      <c r="F716" s="15"/>
      <c r="G716" s="15"/>
      <c r="H716" s="15"/>
      <c r="I716" s="15"/>
      <c r="J716" s="32"/>
      <c r="K716" s="15"/>
      <c r="L716" s="15"/>
      <c r="M716" s="15"/>
      <c r="N716" s="15"/>
      <c r="Q716" s="2"/>
      <c r="W716" s="22"/>
      <c r="AD716" s="3"/>
      <c r="AF716" s="2"/>
      <c r="AS716" s="2"/>
    </row>
    <row r="717">
      <c r="E717" s="15"/>
      <c r="F717" s="15"/>
      <c r="G717" s="15"/>
      <c r="H717" s="15"/>
      <c r="I717" s="15"/>
      <c r="J717" s="32"/>
      <c r="K717" s="15"/>
      <c r="L717" s="15"/>
      <c r="M717" s="15"/>
      <c r="N717" s="15"/>
      <c r="Q717" s="2"/>
      <c r="W717" s="22"/>
      <c r="AD717" s="3"/>
      <c r="AF717" s="2"/>
      <c r="AS717" s="2"/>
    </row>
    <row r="718">
      <c r="E718" s="15"/>
      <c r="F718" s="15"/>
      <c r="G718" s="15"/>
      <c r="H718" s="15"/>
      <c r="I718" s="15"/>
      <c r="J718" s="32"/>
      <c r="K718" s="15"/>
      <c r="L718" s="15"/>
      <c r="M718" s="15"/>
      <c r="N718" s="15"/>
      <c r="Q718" s="2"/>
      <c r="W718" s="22"/>
      <c r="AD718" s="3"/>
      <c r="AF718" s="2"/>
      <c r="AS718" s="2"/>
    </row>
    <row r="719">
      <c r="E719" s="15"/>
      <c r="F719" s="15"/>
      <c r="G719" s="15"/>
      <c r="H719" s="15"/>
      <c r="I719" s="15"/>
      <c r="J719" s="32"/>
      <c r="K719" s="15"/>
      <c r="L719" s="15"/>
      <c r="M719" s="15"/>
      <c r="N719" s="15"/>
      <c r="Q719" s="2"/>
      <c r="W719" s="22"/>
      <c r="AD719" s="3"/>
      <c r="AF719" s="2"/>
      <c r="AS719" s="2"/>
    </row>
    <row r="720">
      <c r="E720" s="15"/>
      <c r="F720" s="15"/>
      <c r="G720" s="15"/>
      <c r="H720" s="15"/>
      <c r="I720" s="15"/>
      <c r="J720" s="32"/>
      <c r="K720" s="15"/>
      <c r="L720" s="15"/>
      <c r="M720" s="15"/>
      <c r="N720" s="15"/>
      <c r="Q720" s="2"/>
      <c r="W720" s="22"/>
      <c r="AD720" s="3"/>
      <c r="AF720" s="2"/>
      <c r="AS720" s="2"/>
    </row>
    <row r="721">
      <c r="E721" s="15"/>
      <c r="F721" s="15"/>
      <c r="G721" s="15"/>
      <c r="H721" s="15"/>
      <c r="I721" s="15"/>
      <c r="J721" s="32"/>
      <c r="K721" s="15"/>
      <c r="L721" s="15"/>
      <c r="M721" s="15"/>
      <c r="N721" s="15"/>
      <c r="Q721" s="2"/>
      <c r="W721" s="22"/>
      <c r="AD721" s="3"/>
      <c r="AF721" s="2"/>
      <c r="AS721" s="2"/>
    </row>
    <row r="722">
      <c r="E722" s="15"/>
      <c r="F722" s="15"/>
      <c r="G722" s="15"/>
      <c r="H722" s="15"/>
      <c r="I722" s="15"/>
      <c r="J722" s="32"/>
      <c r="K722" s="15"/>
      <c r="L722" s="15"/>
      <c r="M722" s="15"/>
      <c r="N722" s="15"/>
      <c r="Q722" s="2"/>
      <c r="W722" s="22"/>
      <c r="AD722" s="3"/>
      <c r="AF722" s="2"/>
      <c r="AS722" s="2"/>
    </row>
    <row r="723">
      <c r="E723" s="15"/>
      <c r="F723" s="15"/>
      <c r="G723" s="15"/>
      <c r="H723" s="15"/>
      <c r="I723" s="15"/>
      <c r="J723" s="32"/>
      <c r="K723" s="15"/>
      <c r="L723" s="15"/>
      <c r="M723" s="15"/>
      <c r="N723" s="15"/>
      <c r="Q723" s="2"/>
      <c r="W723" s="22"/>
      <c r="AD723" s="3"/>
      <c r="AF723" s="2"/>
      <c r="AS723" s="2"/>
    </row>
    <row r="724">
      <c r="E724" s="15"/>
      <c r="F724" s="15"/>
      <c r="G724" s="15"/>
      <c r="H724" s="15"/>
      <c r="I724" s="15"/>
      <c r="J724" s="32"/>
      <c r="K724" s="15"/>
      <c r="L724" s="15"/>
      <c r="M724" s="15"/>
      <c r="N724" s="15"/>
      <c r="Q724" s="2"/>
      <c r="W724" s="22"/>
      <c r="AD724" s="3"/>
      <c r="AF724" s="2"/>
      <c r="AS724" s="2"/>
    </row>
    <row r="725">
      <c r="E725" s="15"/>
      <c r="F725" s="15"/>
      <c r="G725" s="15"/>
      <c r="H725" s="15"/>
      <c r="I725" s="15"/>
      <c r="J725" s="32"/>
      <c r="K725" s="15"/>
      <c r="L725" s="15"/>
      <c r="M725" s="15"/>
      <c r="N725" s="15"/>
      <c r="Q725" s="2"/>
      <c r="W725" s="22"/>
      <c r="AD725" s="3"/>
      <c r="AF725" s="2"/>
      <c r="AS725" s="2"/>
    </row>
    <row r="726">
      <c r="E726" s="15"/>
      <c r="F726" s="15"/>
      <c r="G726" s="15"/>
      <c r="H726" s="15"/>
      <c r="I726" s="15"/>
      <c r="J726" s="32"/>
      <c r="K726" s="15"/>
      <c r="L726" s="15"/>
      <c r="M726" s="15"/>
      <c r="N726" s="15"/>
      <c r="Q726" s="2"/>
      <c r="W726" s="22"/>
      <c r="AD726" s="3"/>
      <c r="AF726" s="2"/>
      <c r="AS726" s="2"/>
    </row>
    <row r="727">
      <c r="E727" s="15"/>
      <c r="F727" s="15"/>
      <c r="G727" s="15"/>
      <c r="H727" s="15"/>
      <c r="I727" s="15"/>
      <c r="J727" s="32"/>
      <c r="K727" s="15"/>
      <c r="L727" s="15"/>
      <c r="M727" s="15"/>
      <c r="N727" s="15"/>
      <c r="Q727" s="2"/>
      <c r="W727" s="22"/>
      <c r="AD727" s="3"/>
      <c r="AF727" s="2"/>
      <c r="AS727" s="2"/>
    </row>
    <row r="728">
      <c r="E728" s="15"/>
      <c r="F728" s="15"/>
      <c r="G728" s="15"/>
      <c r="H728" s="15"/>
      <c r="I728" s="15"/>
      <c r="J728" s="32"/>
      <c r="K728" s="15"/>
      <c r="L728" s="15"/>
      <c r="M728" s="15"/>
      <c r="N728" s="15"/>
      <c r="Q728" s="2"/>
      <c r="W728" s="22"/>
      <c r="AD728" s="3"/>
      <c r="AF728" s="2"/>
      <c r="AS728" s="2"/>
    </row>
    <row r="729">
      <c r="E729" s="15"/>
      <c r="F729" s="15"/>
      <c r="G729" s="15"/>
      <c r="H729" s="15"/>
      <c r="I729" s="15"/>
      <c r="J729" s="32"/>
      <c r="K729" s="15"/>
      <c r="L729" s="15"/>
      <c r="M729" s="15"/>
      <c r="N729" s="15"/>
      <c r="Q729" s="2"/>
      <c r="W729" s="22"/>
      <c r="AD729" s="3"/>
      <c r="AF729" s="2"/>
      <c r="AS729" s="2"/>
    </row>
    <row r="730">
      <c r="E730" s="15"/>
      <c r="F730" s="15"/>
      <c r="G730" s="15"/>
      <c r="H730" s="15"/>
      <c r="I730" s="15"/>
      <c r="J730" s="32"/>
      <c r="K730" s="15"/>
      <c r="L730" s="15"/>
      <c r="M730" s="15"/>
      <c r="N730" s="15"/>
      <c r="Q730" s="2"/>
      <c r="W730" s="22"/>
      <c r="AD730" s="3"/>
      <c r="AF730" s="2"/>
      <c r="AS730" s="2"/>
    </row>
    <row r="731">
      <c r="E731" s="15"/>
      <c r="F731" s="15"/>
      <c r="G731" s="15"/>
      <c r="H731" s="15"/>
      <c r="I731" s="15"/>
      <c r="J731" s="32"/>
      <c r="K731" s="15"/>
      <c r="L731" s="15"/>
      <c r="M731" s="15"/>
      <c r="N731" s="15"/>
      <c r="Q731" s="2"/>
      <c r="W731" s="22"/>
      <c r="AD731" s="3"/>
      <c r="AF731" s="2"/>
      <c r="AS731" s="2"/>
    </row>
    <row r="732">
      <c r="E732" s="15"/>
      <c r="F732" s="15"/>
      <c r="G732" s="15"/>
      <c r="H732" s="15"/>
      <c r="I732" s="15"/>
      <c r="J732" s="32"/>
      <c r="K732" s="15"/>
      <c r="L732" s="15"/>
      <c r="M732" s="15"/>
      <c r="N732" s="15"/>
      <c r="Q732" s="2"/>
      <c r="W732" s="22"/>
      <c r="AD732" s="3"/>
      <c r="AF732" s="2"/>
      <c r="AS732" s="2"/>
    </row>
    <row r="733">
      <c r="E733" s="15"/>
      <c r="F733" s="15"/>
      <c r="G733" s="15"/>
      <c r="H733" s="15"/>
      <c r="I733" s="15"/>
      <c r="J733" s="32"/>
      <c r="K733" s="15"/>
      <c r="L733" s="15"/>
      <c r="M733" s="15"/>
      <c r="N733" s="15"/>
      <c r="Q733" s="2"/>
      <c r="W733" s="22"/>
      <c r="AD733" s="3"/>
      <c r="AF733" s="2"/>
      <c r="AS733" s="2"/>
    </row>
    <row r="734">
      <c r="E734" s="15"/>
      <c r="F734" s="15"/>
      <c r="G734" s="15"/>
      <c r="H734" s="15"/>
      <c r="I734" s="15"/>
      <c r="J734" s="32"/>
      <c r="K734" s="15"/>
      <c r="L734" s="15"/>
      <c r="M734" s="15"/>
      <c r="N734" s="15"/>
      <c r="Q734" s="2"/>
      <c r="W734" s="22"/>
      <c r="AD734" s="3"/>
      <c r="AF734" s="2"/>
      <c r="AS734" s="2"/>
    </row>
    <row r="735">
      <c r="E735" s="15"/>
      <c r="F735" s="15"/>
      <c r="G735" s="15"/>
      <c r="H735" s="15"/>
      <c r="I735" s="15"/>
      <c r="J735" s="32"/>
      <c r="K735" s="15"/>
      <c r="L735" s="15"/>
      <c r="M735" s="15"/>
      <c r="N735" s="15"/>
      <c r="Q735" s="2"/>
      <c r="W735" s="22"/>
      <c r="AD735" s="3"/>
      <c r="AF735" s="2"/>
      <c r="AS735" s="2"/>
    </row>
    <row r="736">
      <c r="E736" s="15"/>
      <c r="F736" s="15"/>
      <c r="G736" s="15"/>
      <c r="H736" s="15"/>
      <c r="I736" s="15"/>
      <c r="J736" s="32"/>
      <c r="K736" s="15"/>
      <c r="L736" s="15"/>
      <c r="M736" s="15"/>
      <c r="N736" s="15"/>
      <c r="Q736" s="2"/>
      <c r="W736" s="22"/>
      <c r="AD736" s="3"/>
      <c r="AF736" s="2"/>
      <c r="AS736" s="2"/>
    </row>
    <row r="737">
      <c r="E737" s="15"/>
      <c r="F737" s="15"/>
      <c r="G737" s="15"/>
      <c r="H737" s="15"/>
      <c r="I737" s="15"/>
      <c r="J737" s="32"/>
      <c r="K737" s="15"/>
      <c r="L737" s="15"/>
      <c r="M737" s="15"/>
      <c r="N737" s="15"/>
      <c r="Q737" s="2"/>
      <c r="W737" s="22"/>
      <c r="AD737" s="3"/>
      <c r="AF737" s="2"/>
      <c r="AS737" s="2"/>
    </row>
    <row r="738">
      <c r="E738" s="15"/>
      <c r="F738" s="15"/>
      <c r="G738" s="15"/>
      <c r="H738" s="15"/>
      <c r="I738" s="15"/>
      <c r="J738" s="32"/>
      <c r="K738" s="15"/>
      <c r="L738" s="15"/>
      <c r="M738" s="15"/>
      <c r="N738" s="15"/>
      <c r="Q738" s="2"/>
      <c r="W738" s="22"/>
      <c r="AD738" s="3"/>
      <c r="AF738" s="2"/>
      <c r="AS738" s="2"/>
    </row>
    <row r="739">
      <c r="E739" s="15"/>
      <c r="F739" s="15"/>
      <c r="G739" s="15"/>
      <c r="H739" s="15"/>
      <c r="I739" s="15"/>
      <c r="J739" s="32"/>
      <c r="K739" s="15"/>
      <c r="L739" s="15"/>
      <c r="M739" s="15"/>
      <c r="N739" s="15"/>
      <c r="Q739" s="2"/>
      <c r="W739" s="22"/>
      <c r="AD739" s="3"/>
      <c r="AF739" s="2"/>
      <c r="AS739" s="2"/>
    </row>
    <row r="740">
      <c r="E740" s="15"/>
      <c r="F740" s="15"/>
      <c r="G740" s="15"/>
      <c r="H740" s="15"/>
      <c r="I740" s="15"/>
      <c r="J740" s="32"/>
      <c r="K740" s="15"/>
      <c r="L740" s="15"/>
      <c r="M740" s="15"/>
      <c r="N740" s="15"/>
      <c r="Q740" s="2"/>
      <c r="W740" s="22"/>
      <c r="AD740" s="3"/>
      <c r="AF740" s="2"/>
      <c r="AS740" s="2"/>
    </row>
    <row r="741">
      <c r="E741" s="15"/>
      <c r="F741" s="15"/>
      <c r="G741" s="15"/>
      <c r="H741" s="15"/>
      <c r="I741" s="15"/>
      <c r="J741" s="32"/>
      <c r="K741" s="15"/>
      <c r="L741" s="15"/>
      <c r="M741" s="15"/>
      <c r="N741" s="15"/>
      <c r="Q741" s="2"/>
      <c r="W741" s="22"/>
      <c r="AD741" s="3"/>
      <c r="AF741" s="2"/>
      <c r="AS741" s="2"/>
    </row>
    <row r="742">
      <c r="E742" s="15"/>
      <c r="F742" s="15"/>
      <c r="G742" s="15"/>
      <c r="H742" s="15"/>
      <c r="I742" s="15"/>
      <c r="J742" s="32"/>
      <c r="K742" s="15"/>
      <c r="L742" s="15"/>
      <c r="M742" s="15"/>
      <c r="N742" s="15"/>
      <c r="Q742" s="2"/>
      <c r="W742" s="22"/>
      <c r="AD742" s="3"/>
      <c r="AF742" s="2"/>
      <c r="AS742" s="2"/>
    </row>
    <row r="743">
      <c r="E743" s="15"/>
      <c r="F743" s="15"/>
      <c r="G743" s="15"/>
      <c r="H743" s="15"/>
      <c r="I743" s="15"/>
      <c r="J743" s="32"/>
      <c r="K743" s="15"/>
      <c r="L743" s="15"/>
      <c r="M743" s="15"/>
      <c r="N743" s="15"/>
      <c r="Q743" s="2"/>
      <c r="W743" s="22"/>
      <c r="AD743" s="3"/>
      <c r="AF743" s="2"/>
      <c r="AS743" s="2"/>
    </row>
    <row r="744">
      <c r="E744" s="15"/>
      <c r="F744" s="15"/>
      <c r="G744" s="15"/>
      <c r="H744" s="15"/>
      <c r="I744" s="15"/>
      <c r="J744" s="32"/>
      <c r="K744" s="15"/>
      <c r="L744" s="15"/>
      <c r="M744" s="15"/>
      <c r="N744" s="15"/>
      <c r="Q744" s="2"/>
      <c r="W744" s="22"/>
      <c r="AD744" s="3"/>
      <c r="AF744" s="2"/>
      <c r="AS744" s="2"/>
    </row>
    <row r="745">
      <c r="E745" s="15"/>
      <c r="F745" s="15"/>
      <c r="G745" s="15"/>
      <c r="H745" s="15"/>
      <c r="I745" s="15"/>
      <c r="J745" s="32"/>
      <c r="K745" s="15"/>
      <c r="L745" s="15"/>
      <c r="M745" s="15"/>
      <c r="N745" s="15"/>
      <c r="Q745" s="2"/>
      <c r="W745" s="22"/>
      <c r="AD745" s="3"/>
      <c r="AF745" s="2"/>
      <c r="AS745" s="2"/>
    </row>
    <row r="746">
      <c r="E746" s="15"/>
      <c r="F746" s="15"/>
      <c r="G746" s="15"/>
      <c r="H746" s="15"/>
      <c r="I746" s="15"/>
      <c r="J746" s="32"/>
      <c r="K746" s="15"/>
      <c r="L746" s="15"/>
      <c r="M746" s="15"/>
      <c r="N746" s="15"/>
      <c r="Q746" s="2"/>
      <c r="W746" s="22"/>
      <c r="AD746" s="3"/>
      <c r="AF746" s="2"/>
      <c r="AS746" s="2"/>
    </row>
    <row r="747">
      <c r="E747" s="15"/>
      <c r="F747" s="15"/>
      <c r="G747" s="15"/>
      <c r="H747" s="15"/>
      <c r="I747" s="15"/>
      <c r="J747" s="32"/>
      <c r="K747" s="15"/>
      <c r="L747" s="15"/>
      <c r="M747" s="15"/>
      <c r="N747" s="15"/>
      <c r="Q747" s="2"/>
      <c r="W747" s="22"/>
      <c r="AD747" s="3"/>
      <c r="AF747" s="2"/>
      <c r="AS747" s="2"/>
    </row>
    <row r="748">
      <c r="E748" s="15"/>
      <c r="F748" s="15"/>
      <c r="G748" s="15"/>
      <c r="H748" s="15"/>
      <c r="I748" s="15"/>
      <c r="J748" s="32"/>
      <c r="K748" s="15"/>
      <c r="L748" s="15"/>
      <c r="M748" s="15"/>
      <c r="N748" s="15"/>
      <c r="Q748" s="2"/>
      <c r="W748" s="22"/>
      <c r="AD748" s="3"/>
      <c r="AF748" s="2"/>
      <c r="AS748" s="2"/>
    </row>
    <row r="749">
      <c r="E749" s="15"/>
      <c r="F749" s="15"/>
      <c r="G749" s="15"/>
      <c r="H749" s="15"/>
      <c r="I749" s="15"/>
      <c r="J749" s="32"/>
      <c r="K749" s="15"/>
      <c r="L749" s="15"/>
      <c r="M749" s="15"/>
      <c r="N749" s="15"/>
      <c r="Q749" s="2"/>
      <c r="W749" s="22"/>
      <c r="AD749" s="3"/>
      <c r="AF749" s="2"/>
      <c r="AS749" s="2"/>
    </row>
    <row r="750">
      <c r="E750" s="15"/>
      <c r="F750" s="15"/>
      <c r="G750" s="15"/>
      <c r="H750" s="15"/>
      <c r="I750" s="15"/>
      <c r="J750" s="32"/>
      <c r="K750" s="15"/>
      <c r="L750" s="15"/>
      <c r="M750" s="15"/>
      <c r="N750" s="15"/>
      <c r="Q750" s="2"/>
      <c r="W750" s="22"/>
      <c r="AD750" s="3"/>
      <c r="AF750" s="2"/>
      <c r="AS750" s="2"/>
    </row>
    <row r="751">
      <c r="E751" s="15"/>
      <c r="F751" s="15"/>
      <c r="G751" s="15"/>
      <c r="H751" s="15"/>
      <c r="I751" s="15"/>
      <c r="J751" s="32"/>
      <c r="K751" s="15"/>
      <c r="L751" s="15"/>
      <c r="M751" s="15"/>
      <c r="N751" s="15"/>
      <c r="Q751" s="2"/>
      <c r="W751" s="22"/>
      <c r="AD751" s="3"/>
      <c r="AF751" s="2"/>
      <c r="AS751" s="2"/>
    </row>
    <row r="752">
      <c r="E752" s="15"/>
      <c r="F752" s="15"/>
      <c r="G752" s="15"/>
      <c r="H752" s="15"/>
      <c r="I752" s="15"/>
      <c r="J752" s="32"/>
      <c r="K752" s="15"/>
      <c r="L752" s="15"/>
      <c r="M752" s="15"/>
      <c r="N752" s="15"/>
      <c r="Q752" s="2"/>
      <c r="W752" s="22"/>
      <c r="AD752" s="3"/>
      <c r="AF752" s="2"/>
      <c r="AS752" s="2"/>
    </row>
    <row r="753">
      <c r="E753" s="15"/>
      <c r="F753" s="15"/>
      <c r="G753" s="15"/>
      <c r="H753" s="15"/>
      <c r="I753" s="15"/>
      <c r="J753" s="32"/>
      <c r="K753" s="15"/>
      <c r="L753" s="15"/>
      <c r="M753" s="15"/>
      <c r="N753" s="15"/>
      <c r="Q753" s="2"/>
      <c r="W753" s="22"/>
      <c r="AD753" s="3"/>
      <c r="AF753" s="2"/>
      <c r="AS753" s="2"/>
    </row>
    <row r="754">
      <c r="E754" s="15"/>
      <c r="F754" s="15"/>
      <c r="G754" s="15"/>
      <c r="H754" s="15"/>
      <c r="I754" s="15"/>
      <c r="J754" s="32"/>
      <c r="K754" s="15"/>
      <c r="L754" s="15"/>
      <c r="M754" s="15"/>
      <c r="N754" s="15"/>
      <c r="Q754" s="2"/>
      <c r="W754" s="22"/>
      <c r="AD754" s="3"/>
      <c r="AF754" s="2"/>
      <c r="AS754" s="2"/>
    </row>
    <row r="755">
      <c r="E755" s="15"/>
      <c r="F755" s="15"/>
      <c r="G755" s="15"/>
      <c r="H755" s="15"/>
      <c r="I755" s="15"/>
      <c r="J755" s="32"/>
      <c r="K755" s="15"/>
      <c r="L755" s="15"/>
      <c r="M755" s="15"/>
      <c r="N755" s="15"/>
      <c r="Q755" s="2"/>
      <c r="W755" s="22"/>
      <c r="AD755" s="3"/>
      <c r="AF755" s="2"/>
      <c r="AS755" s="2"/>
    </row>
    <row r="756">
      <c r="E756" s="15"/>
      <c r="F756" s="15"/>
      <c r="G756" s="15"/>
      <c r="H756" s="15"/>
      <c r="I756" s="15"/>
      <c r="J756" s="32"/>
      <c r="K756" s="15"/>
      <c r="L756" s="15"/>
      <c r="M756" s="15"/>
      <c r="N756" s="15"/>
      <c r="Q756" s="2"/>
      <c r="W756" s="22"/>
      <c r="AD756" s="3"/>
      <c r="AF756" s="2"/>
      <c r="AS756" s="2"/>
    </row>
    <row r="757">
      <c r="E757" s="15"/>
      <c r="F757" s="15"/>
      <c r="G757" s="15"/>
      <c r="H757" s="15"/>
      <c r="I757" s="15"/>
      <c r="J757" s="32"/>
      <c r="K757" s="15"/>
      <c r="L757" s="15"/>
      <c r="M757" s="15"/>
      <c r="N757" s="15"/>
      <c r="Q757" s="2"/>
      <c r="W757" s="22"/>
      <c r="AD757" s="3"/>
      <c r="AF757" s="2"/>
      <c r="AS757" s="2"/>
    </row>
    <row r="758">
      <c r="E758" s="15"/>
      <c r="F758" s="15"/>
      <c r="G758" s="15"/>
      <c r="H758" s="15"/>
      <c r="I758" s="15"/>
      <c r="J758" s="32"/>
      <c r="K758" s="15"/>
      <c r="L758" s="15"/>
      <c r="M758" s="15"/>
      <c r="N758" s="15"/>
      <c r="Q758" s="2"/>
      <c r="W758" s="22"/>
      <c r="AD758" s="3"/>
      <c r="AF758" s="2"/>
      <c r="AS758" s="2"/>
    </row>
    <row r="759">
      <c r="E759" s="15"/>
      <c r="F759" s="15"/>
      <c r="G759" s="15"/>
      <c r="H759" s="15"/>
      <c r="I759" s="15"/>
      <c r="J759" s="32"/>
      <c r="K759" s="15"/>
      <c r="L759" s="15"/>
      <c r="M759" s="15"/>
      <c r="N759" s="15"/>
      <c r="Q759" s="2"/>
      <c r="W759" s="22"/>
      <c r="AD759" s="3"/>
      <c r="AF759" s="2"/>
      <c r="AS759" s="2"/>
    </row>
    <row r="760">
      <c r="E760" s="15"/>
      <c r="F760" s="15"/>
      <c r="G760" s="15"/>
      <c r="H760" s="15"/>
      <c r="I760" s="15"/>
      <c r="J760" s="32"/>
      <c r="K760" s="15"/>
      <c r="L760" s="15"/>
      <c r="M760" s="15"/>
      <c r="N760" s="15"/>
      <c r="Q760" s="2"/>
      <c r="W760" s="22"/>
      <c r="AD760" s="3"/>
      <c r="AF760" s="2"/>
      <c r="AS760" s="2"/>
    </row>
    <row r="761">
      <c r="E761" s="15"/>
      <c r="F761" s="15"/>
      <c r="G761" s="15"/>
      <c r="H761" s="15"/>
      <c r="I761" s="15"/>
      <c r="J761" s="32"/>
      <c r="K761" s="15"/>
      <c r="L761" s="15"/>
      <c r="M761" s="15"/>
      <c r="N761" s="15"/>
      <c r="Q761" s="2"/>
      <c r="W761" s="22"/>
      <c r="AD761" s="3"/>
      <c r="AF761" s="2"/>
      <c r="AS761" s="2"/>
    </row>
    <row r="762">
      <c r="E762" s="15"/>
      <c r="F762" s="15"/>
      <c r="G762" s="15"/>
      <c r="H762" s="15"/>
      <c r="I762" s="15"/>
      <c r="J762" s="32"/>
      <c r="K762" s="15"/>
      <c r="L762" s="15"/>
      <c r="M762" s="15"/>
      <c r="N762" s="15"/>
      <c r="Q762" s="2"/>
      <c r="W762" s="22"/>
      <c r="AD762" s="3"/>
      <c r="AF762" s="2"/>
      <c r="AS762" s="2"/>
    </row>
    <row r="763">
      <c r="E763" s="15"/>
      <c r="F763" s="15"/>
      <c r="G763" s="15"/>
      <c r="H763" s="15"/>
      <c r="I763" s="15"/>
      <c r="J763" s="32"/>
      <c r="K763" s="15"/>
      <c r="L763" s="15"/>
      <c r="M763" s="15"/>
      <c r="N763" s="15"/>
      <c r="Q763" s="2"/>
      <c r="W763" s="22"/>
      <c r="AD763" s="3"/>
      <c r="AF763" s="2"/>
      <c r="AS763" s="2"/>
    </row>
    <row r="764">
      <c r="E764" s="15"/>
      <c r="F764" s="15"/>
      <c r="G764" s="15"/>
      <c r="H764" s="15"/>
      <c r="I764" s="15"/>
      <c r="J764" s="32"/>
      <c r="K764" s="15"/>
      <c r="L764" s="15"/>
      <c r="M764" s="15"/>
      <c r="N764" s="15"/>
      <c r="Q764" s="2"/>
      <c r="W764" s="22"/>
      <c r="AD764" s="3"/>
      <c r="AF764" s="2"/>
      <c r="AS764" s="2"/>
    </row>
    <row r="765">
      <c r="E765" s="15"/>
      <c r="F765" s="15"/>
      <c r="G765" s="15"/>
      <c r="H765" s="15"/>
      <c r="I765" s="15"/>
      <c r="J765" s="32"/>
      <c r="K765" s="15"/>
      <c r="L765" s="15"/>
      <c r="M765" s="15"/>
      <c r="N765" s="15"/>
      <c r="Q765" s="2"/>
      <c r="W765" s="22"/>
      <c r="AD765" s="3"/>
      <c r="AF765" s="2"/>
      <c r="AS765" s="2"/>
    </row>
    <row r="766">
      <c r="E766" s="15"/>
      <c r="F766" s="15"/>
      <c r="G766" s="15"/>
      <c r="H766" s="15"/>
      <c r="I766" s="15"/>
      <c r="J766" s="32"/>
      <c r="K766" s="15"/>
      <c r="L766" s="15"/>
      <c r="M766" s="15"/>
      <c r="N766" s="15"/>
      <c r="Q766" s="2"/>
      <c r="W766" s="22"/>
      <c r="AD766" s="3"/>
      <c r="AF766" s="2"/>
      <c r="AS766" s="2"/>
    </row>
    <row r="767">
      <c r="E767" s="15"/>
      <c r="F767" s="15"/>
      <c r="G767" s="15"/>
      <c r="H767" s="15"/>
      <c r="I767" s="15"/>
      <c r="J767" s="32"/>
      <c r="K767" s="15"/>
      <c r="L767" s="15"/>
      <c r="M767" s="15"/>
      <c r="N767" s="15"/>
      <c r="Q767" s="2"/>
      <c r="W767" s="22"/>
      <c r="AD767" s="3"/>
      <c r="AF767" s="2"/>
      <c r="AS767" s="2"/>
    </row>
    <row r="768">
      <c r="E768" s="15"/>
      <c r="F768" s="15"/>
      <c r="G768" s="15"/>
      <c r="H768" s="15"/>
      <c r="I768" s="15"/>
      <c r="J768" s="32"/>
      <c r="K768" s="15"/>
      <c r="L768" s="15"/>
      <c r="M768" s="15"/>
      <c r="N768" s="15"/>
      <c r="Q768" s="2"/>
      <c r="W768" s="22"/>
      <c r="AD768" s="3"/>
      <c r="AF768" s="2"/>
      <c r="AS768" s="2"/>
    </row>
    <row r="769">
      <c r="E769" s="15"/>
      <c r="F769" s="15"/>
      <c r="G769" s="15"/>
      <c r="H769" s="15"/>
      <c r="I769" s="15"/>
      <c r="J769" s="32"/>
      <c r="K769" s="15"/>
      <c r="L769" s="15"/>
      <c r="M769" s="15"/>
      <c r="N769" s="15"/>
      <c r="Q769" s="2"/>
      <c r="W769" s="22"/>
      <c r="AD769" s="3"/>
      <c r="AF769" s="2"/>
      <c r="AS769" s="2"/>
    </row>
    <row r="770">
      <c r="E770" s="15"/>
      <c r="F770" s="15"/>
      <c r="G770" s="15"/>
      <c r="H770" s="15"/>
      <c r="I770" s="15"/>
      <c r="J770" s="32"/>
      <c r="K770" s="15"/>
      <c r="L770" s="15"/>
      <c r="M770" s="15"/>
      <c r="N770" s="15"/>
      <c r="Q770" s="2"/>
      <c r="W770" s="22"/>
      <c r="AD770" s="3"/>
      <c r="AF770" s="2"/>
      <c r="AS770" s="2"/>
    </row>
    <row r="771">
      <c r="E771" s="15"/>
      <c r="F771" s="15"/>
      <c r="G771" s="15"/>
      <c r="H771" s="15"/>
      <c r="I771" s="15"/>
      <c r="J771" s="32"/>
      <c r="K771" s="15"/>
      <c r="L771" s="15"/>
      <c r="M771" s="15"/>
      <c r="N771" s="15"/>
      <c r="Q771" s="2"/>
      <c r="W771" s="22"/>
      <c r="AD771" s="3"/>
      <c r="AF771" s="2"/>
      <c r="AS771" s="2"/>
    </row>
    <row r="772">
      <c r="E772" s="15"/>
      <c r="F772" s="15"/>
      <c r="G772" s="15"/>
      <c r="H772" s="15"/>
      <c r="I772" s="15"/>
      <c r="J772" s="32"/>
      <c r="K772" s="15"/>
      <c r="L772" s="15"/>
      <c r="M772" s="15"/>
      <c r="N772" s="15"/>
      <c r="Q772" s="2"/>
      <c r="W772" s="22"/>
      <c r="AD772" s="3"/>
      <c r="AF772" s="2"/>
      <c r="AS772" s="2"/>
    </row>
    <row r="773">
      <c r="E773" s="15"/>
      <c r="F773" s="15"/>
      <c r="G773" s="15"/>
      <c r="H773" s="15"/>
      <c r="I773" s="15"/>
      <c r="J773" s="32"/>
      <c r="K773" s="15"/>
      <c r="L773" s="15"/>
      <c r="M773" s="15"/>
      <c r="N773" s="15"/>
      <c r="Q773" s="2"/>
      <c r="W773" s="22"/>
      <c r="AD773" s="3"/>
      <c r="AF773" s="2"/>
      <c r="AS773" s="2"/>
    </row>
    <row r="774">
      <c r="E774" s="15"/>
      <c r="F774" s="15"/>
      <c r="G774" s="15"/>
      <c r="H774" s="15"/>
      <c r="I774" s="15"/>
      <c r="J774" s="32"/>
      <c r="K774" s="15"/>
      <c r="L774" s="15"/>
      <c r="M774" s="15"/>
      <c r="N774" s="15"/>
      <c r="Q774" s="2"/>
      <c r="W774" s="22"/>
      <c r="AD774" s="3"/>
      <c r="AF774" s="2"/>
      <c r="AS774" s="2"/>
    </row>
    <row r="775">
      <c r="E775" s="15"/>
      <c r="F775" s="15"/>
      <c r="G775" s="15"/>
      <c r="H775" s="15"/>
      <c r="I775" s="15"/>
      <c r="J775" s="32"/>
      <c r="K775" s="15"/>
      <c r="L775" s="15"/>
      <c r="M775" s="15"/>
      <c r="N775" s="15"/>
      <c r="Q775" s="2"/>
      <c r="W775" s="22"/>
      <c r="AD775" s="3"/>
      <c r="AF775" s="2"/>
      <c r="AS775" s="2"/>
    </row>
    <row r="776">
      <c r="E776" s="15"/>
      <c r="F776" s="15"/>
      <c r="G776" s="15"/>
      <c r="H776" s="15"/>
      <c r="I776" s="15"/>
      <c r="J776" s="32"/>
      <c r="K776" s="15"/>
      <c r="L776" s="15"/>
      <c r="M776" s="15"/>
      <c r="N776" s="15"/>
      <c r="Q776" s="2"/>
      <c r="W776" s="22"/>
      <c r="AD776" s="3"/>
      <c r="AF776" s="2"/>
      <c r="AS776" s="2"/>
    </row>
    <row r="777">
      <c r="E777" s="15"/>
      <c r="F777" s="15"/>
      <c r="G777" s="15"/>
      <c r="H777" s="15"/>
      <c r="I777" s="15"/>
      <c r="J777" s="32"/>
      <c r="K777" s="15"/>
      <c r="L777" s="15"/>
      <c r="M777" s="15"/>
      <c r="N777" s="15"/>
      <c r="Q777" s="2"/>
      <c r="W777" s="22"/>
      <c r="AD777" s="3"/>
      <c r="AF777" s="2"/>
      <c r="AS777" s="2"/>
    </row>
    <row r="778">
      <c r="E778" s="15"/>
      <c r="F778" s="15"/>
      <c r="G778" s="15"/>
      <c r="H778" s="15"/>
      <c r="I778" s="15"/>
      <c r="J778" s="32"/>
      <c r="K778" s="15"/>
      <c r="L778" s="15"/>
      <c r="M778" s="15"/>
      <c r="N778" s="15"/>
      <c r="Q778" s="2"/>
      <c r="W778" s="22"/>
      <c r="AD778" s="3"/>
      <c r="AF778" s="2"/>
      <c r="AS778" s="2"/>
    </row>
    <row r="779">
      <c r="E779" s="15"/>
      <c r="F779" s="15"/>
      <c r="G779" s="15"/>
      <c r="H779" s="15"/>
      <c r="I779" s="15"/>
      <c r="J779" s="32"/>
      <c r="K779" s="15"/>
      <c r="L779" s="15"/>
      <c r="M779" s="15"/>
      <c r="N779" s="15"/>
      <c r="Q779" s="2"/>
      <c r="W779" s="22"/>
      <c r="AD779" s="3"/>
      <c r="AF779" s="2"/>
      <c r="AS779" s="2"/>
    </row>
    <row r="780">
      <c r="E780" s="15"/>
      <c r="F780" s="15"/>
      <c r="G780" s="15"/>
      <c r="H780" s="15"/>
      <c r="I780" s="15"/>
      <c r="J780" s="32"/>
      <c r="K780" s="15"/>
      <c r="L780" s="15"/>
      <c r="M780" s="15"/>
      <c r="N780" s="15"/>
      <c r="Q780" s="2"/>
      <c r="W780" s="22"/>
      <c r="AD780" s="3"/>
      <c r="AF780" s="2"/>
      <c r="AS780" s="2"/>
    </row>
    <row r="781">
      <c r="E781" s="15"/>
      <c r="F781" s="15"/>
      <c r="G781" s="15"/>
      <c r="H781" s="15"/>
      <c r="I781" s="15"/>
      <c r="J781" s="32"/>
      <c r="K781" s="15"/>
      <c r="L781" s="15"/>
      <c r="M781" s="15"/>
      <c r="N781" s="15"/>
      <c r="Q781" s="2"/>
      <c r="W781" s="22"/>
      <c r="AD781" s="3"/>
      <c r="AF781" s="2"/>
      <c r="AS781" s="2"/>
    </row>
    <row r="782">
      <c r="E782" s="15"/>
      <c r="F782" s="15"/>
      <c r="G782" s="15"/>
      <c r="H782" s="15"/>
      <c r="I782" s="15"/>
      <c r="J782" s="32"/>
      <c r="K782" s="15"/>
      <c r="L782" s="15"/>
      <c r="M782" s="15"/>
      <c r="N782" s="15"/>
      <c r="Q782" s="2"/>
      <c r="W782" s="22"/>
      <c r="AD782" s="3"/>
      <c r="AF782" s="2"/>
      <c r="AS782" s="2"/>
    </row>
    <row r="783">
      <c r="E783" s="15"/>
      <c r="F783" s="15"/>
      <c r="G783" s="15"/>
      <c r="H783" s="15"/>
      <c r="I783" s="15"/>
      <c r="J783" s="32"/>
      <c r="K783" s="15"/>
      <c r="L783" s="15"/>
      <c r="M783" s="15"/>
      <c r="N783" s="15"/>
      <c r="Q783" s="2"/>
      <c r="W783" s="22"/>
      <c r="AD783" s="3"/>
      <c r="AF783" s="2"/>
      <c r="AS783" s="2"/>
    </row>
    <row r="784">
      <c r="E784" s="15"/>
      <c r="F784" s="15"/>
      <c r="G784" s="15"/>
      <c r="H784" s="15"/>
      <c r="I784" s="15"/>
      <c r="J784" s="32"/>
      <c r="K784" s="15"/>
      <c r="L784" s="15"/>
      <c r="M784" s="15"/>
      <c r="N784" s="15"/>
      <c r="Q784" s="2"/>
      <c r="W784" s="22"/>
      <c r="AD784" s="3"/>
      <c r="AF784" s="2"/>
      <c r="AS784" s="2"/>
    </row>
    <row r="785">
      <c r="E785" s="15"/>
      <c r="F785" s="15"/>
      <c r="G785" s="15"/>
      <c r="H785" s="15"/>
      <c r="I785" s="15"/>
      <c r="J785" s="32"/>
      <c r="K785" s="15"/>
      <c r="L785" s="15"/>
      <c r="M785" s="15"/>
      <c r="N785" s="15"/>
      <c r="Q785" s="2"/>
      <c r="W785" s="22"/>
      <c r="AD785" s="3"/>
      <c r="AF785" s="2"/>
      <c r="AS785" s="2"/>
    </row>
    <row r="786">
      <c r="E786" s="15"/>
      <c r="F786" s="15"/>
      <c r="G786" s="15"/>
      <c r="H786" s="15"/>
      <c r="I786" s="15"/>
      <c r="J786" s="32"/>
      <c r="K786" s="15"/>
      <c r="L786" s="15"/>
      <c r="M786" s="15"/>
      <c r="N786" s="15"/>
      <c r="Q786" s="2"/>
      <c r="W786" s="22"/>
      <c r="AD786" s="3"/>
      <c r="AF786" s="2"/>
      <c r="AS786" s="2"/>
    </row>
    <row r="787">
      <c r="E787" s="15"/>
      <c r="F787" s="15"/>
      <c r="G787" s="15"/>
      <c r="H787" s="15"/>
      <c r="I787" s="15"/>
      <c r="J787" s="32"/>
      <c r="K787" s="15"/>
      <c r="L787" s="15"/>
      <c r="M787" s="15"/>
      <c r="N787" s="15"/>
      <c r="Q787" s="2"/>
      <c r="W787" s="22"/>
      <c r="AD787" s="3"/>
      <c r="AF787" s="2"/>
      <c r="AS787" s="2"/>
    </row>
    <row r="788">
      <c r="E788" s="15"/>
      <c r="F788" s="15"/>
      <c r="G788" s="15"/>
      <c r="H788" s="15"/>
      <c r="I788" s="15"/>
      <c r="J788" s="32"/>
      <c r="K788" s="15"/>
      <c r="L788" s="15"/>
      <c r="M788" s="15"/>
      <c r="N788" s="15"/>
      <c r="Q788" s="2"/>
      <c r="W788" s="22"/>
      <c r="AD788" s="3"/>
      <c r="AF788" s="2"/>
      <c r="AS788" s="2"/>
    </row>
    <row r="789">
      <c r="E789" s="15"/>
      <c r="F789" s="15"/>
      <c r="G789" s="15"/>
      <c r="H789" s="15"/>
      <c r="I789" s="15"/>
      <c r="J789" s="32"/>
      <c r="K789" s="15"/>
      <c r="L789" s="15"/>
      <c r="M789" s="15"/>
      <c r="N789" s="15"/>
      <c r="Q789" s="2"/>
      <c r="W789" s="22"/>
      <c r="AD789" s="3"/>
      <c r="AF789" s="2"/>
      <c r="AS789" s="2"/>
    </row>
    <row r="790">
      <c r="E790" s="15"/>
      <c r="F790" s="15"/>
      <c r="G790" s="15"/>
      <c r="H790" s="15"/>
      <c r="I790" s="15"/>
      <c r="J790" s="32"/>
      <c r="K790" s="15"/>
      <c r="L790" s="15"/>
      <c r="M790" s="15"/>
      <c r="N790" s="15"/>
      <c r="Q790" s="2"/>
      <c r="W790" s="22"/>
      <c r="AD790" s="3"/>
      <c r="AF790" s="2"/>
      <c r="AS790" s="2"/>
    </row>
    <row r="791">
      <c r="E791" s="15"/>
      <c r="F791" s="15"/>
      <c r="G791" s="15"/>
      <c r="H791" s="15"/>
      <c r="I791" s="15"/>
      <c r="J791" s="32"/>
      <c r="K791" s="15"/>
      <c r="L791" s="15"/>
      <c r="M791" s="15"/>
      <c r="N791" s="15"/>
      <c r="Q791" s="2"/>
      <c r="W791" s="22"/>
      <c r="AD791" s="3"/>
      <c r="AF791" s="2"/>
      <c r="AS791" s="2"/>
    </row>
    <row r="792">
      <c r="E792" s="15"/>
      <c r="F792" s="15"/>
      <c r="G792" s="15"/>
      <c r="H792" s="15"/>
      <c r="I792" s="15"/>
      <c r="J792" s="32"/>
      <c r="K792" s="15"/>
      <c r="L792" s="15"/>
      <c r="M792" s="15"/>
      <c r="N792" s="15"/>
      <c r="Q792" s="2"/>
      <c r="W792" s="22"/>
      <c r="AD792" s="3"/>
      <c r="AF792" s="2"/>
      <c r="AS792" s="2"/>
    </row>
    <row r="793">
      <c r="E793" s="15"/>
      <c r="F793" s="15"/>
      <c r="G793" s="15"/>
      <c r="H793" s="15"/>
      <c r="I793" s="15"/>
      <c r="J793" s="32"/>
      <c r="K793" s="15"/>
      <c r="L793" s="15"/>
      <c r="M793" s="15"/>
      <c r="N793" s="15"/>
      <c r="Q793" s="2"/>
      <c r="W793" s="22"/>
      <c r="AD793" s="3"/>
      <c r="AF793" s="2"/>
      <c r="AS793" s="2"/>
    </row>
    <row r="794">
      <c r="E794" s="15"/>
      <c r="F794" s="15"/>
      <c r="G794" s="15"/>
      <c r="H794" s="15"/>
      <c r="I794" s="15"/>
      <c r="J794" s="32"/>
      <c r="K794" s="15"/>
      <c r="L794" s="15"/>
      <c r="M794" s="15"/>
      <c r="N794" s="15"/>
      <c r="Q794" s="2"/>
      <c r="W794" s="22"/>
      <c r="AD794" s="3"/>
      <c r="AF794" s="2"/>
      <c r="AS794" s="2"/>
    </row>
    <row r="795">
      <c r="E795" s="15"/>
      <c r="F795" s="15"/>
      <c r="G795" s="15"/>
      <c r="H795" s="15"/>
      <c r="I795" s="15"/>
      <c r="J795" s="32"/>
      <c r="K795" s="15"/>
      <c r="L795" s="15"/>
      <c r="M795" s="15"/>
      <c r="N795" s="15"/>
      <c r="Q795" s="2"/>
      <c r="W795" s="22"/>
      <c r="AD795" s="3"/>
      <c r="AF795" s="2"/>
      <c r="AS795" s="2"/>
    </row>
    <row r="796">
      <c r="E796" s="15"/>
      <c r="F796" s="15"/>
      <c r="G796" s="15"/>
      <c r="H796" s="15"/>
      <c r="I796" s="15"/>
      <c r="J796" s="32"/>
      <c r="K796" s="15"/>
      <c r="L796" s="15"/>
      <c r="M796" s="15"/>
      <c r="N796" s="15"/>
      <c r="Q796" s="2"/>
      <c r="W796" s="22"/>
      <c r="AD796" s="3"/>
      <c r="AF796" s="2"/>
      <c r="AS796" s="2"/>
    </row>
    <row r="797">
      <c r="E797" s="15"/>
      <c r="F797" s="15"/>
      <c r="G797" s="15"/>
      <c r="H797" s="15"/>
      <c r="I797" s="15"/>
      <c r="J797" s="32"/>
      <c r="K797" s="15"/>
      <c r="L797" s="15"/>
      <c r="M797" s="15"/>
      <c r="N797" s="15"/>
      <c r="Q797" s="2"/>
      <c r="W797" s="22"/>
      <c r="AD797" s="3"/>
      <c r="AF797" s="2"/>
      <c r="AS797" s="2"/>
    </row>
    <row r="798">
      <c r="E798" s="15"/>
      <c r="F798" s="15"/>
      <c r="G798" s="15"/>
      <c r="H798" s="15"/>
      <c r="I798" s="15"/>
      <c r="J798" s="32"/>
      <c r="K798" s="15"/>
      <c r="L798" s="15"/>
      <c r="M798" s="15"/>
      <c r="N798" s="15"/>
      <c r="Q798" s="2"/>
      <c r="W798" s="22"/>
      <c r="AD798" s="3"/>
      <c r="AF798" s="2"/>
      <c r="AS798" s="2"/>
    </row>
    <row r="799">
      <c r="E799" s="15"/>
      <c r="F799" s="15"/>
      <c r="G799" s="15"/>
      <c r="H799" s="15"/>
      <c r="I799" s="15"/>
      <c r="J799" s="32"/>
      <c r="K799" s="15"/>
      <c r="L799" s="15"/>
      <c r="M799" s="15"/>
      <c r="N799" s="15"/>
      <c r="Q799" s="2"/>
      <c r="W799" s="22"/>
      <c r="AD799" s="3"/>
      <c r="AF799" s="2"/>
      <c r="AS799" s="2"/>
    </row>
    <row r="800">
      <c r="E800" s="15"/>
      <c r="F800" s="15"/>
      <c r="G800" s="15"/>
      <c r="H800" s="15"/>
      <c r="I800" s="15"/>
      <c r="J800" s="32"/>
      <c r="K800" s="15"/>
      <c r="L800" s="15"/>
      <c r="M800" s="15"/>
      <c r="N800" s="15"/>
      <c r="Q800" s="2"/>
      <c r="W800" s="22"/>
      <c r="AD800" s="3"/>
      <c r="AF800" s="2"/>
      <c r="AS800" s="2"/>
    </row>
    <row r="801">
      <c r="E801" s="15"/>
      <c r="F801" s="15"/>
      <c r="G801" s="15"/>
      <c r="H801" s="15"/>
      <c r="I801" s="15"/>
      <c r="J801" s="32"/>
      <c r="K801" s="15"/>
      <c r="L801" s="15"/>
      <c r="M801" s="15"/>
      <c r="N801" s="15"/>
      <c r="Q801" s="2"/>
      <c r="W801" s="22"/>
      <c r="AD801" s="3"/>
      <c r="AF801" s="2"/>
      <c r="AS801" s="2"/>
    </row>
    <row r="802">
      <c r="E802" s="15"/>
      <c r="F802" s="15"/>
      <c r="G802" s="15"/>
      <c r="H802" s="15"/>
      <c r="I802" s="15"/>
      <c r="J802" s="32"/>
      <c r="K802" s="15"/>
      <c r="L802" s="15"/>
      <c r="M802" s="15"/>
      <c r="N802" s="15"/>
      <c r="Q802" s="2"/>
      <c r="W802" s="22"/>
      <c r="AD802" s="3"/>
      <c r="AF802" s="2"/>
      <c r="AS802" s="2"/>
    </row>
    <row r="803">
      <c r="E803" s="15"/>
      <c r="F803" s="15"/>
      <c r="G803" s="15"/>
      <c r="H803" s="15"/>
      <c r="I803" s="15"/>
      <c r="J803" s="32"/>
      <c r="K803" s="15"/>
      <c r="L803" s="15"/>
      <c r="M803" s="15"/>
      <c r="N803" s="15"/>
      <c r="Q803" s="2"/>
      <c r="W803" s="22"/>
      <c r="AD803" s="3"/>
      <c r="AF803" s="2"/>
      <c r="AS803" s="2"/>
    </row>
    <row r="804">
      <c r="E804" s="15"/>
      <c r="F804" s="15"/>
      <c r="G804" s="15"/>
      <c r="H804" s="15"/>
      <c r="I804" s="15"/>
      <c r="J804" s="32"/>
      <c r="K804" s="15"/>
      <c r="L804" s="15"/>
      <c r="M804" s="15"/>
      <c r="N804" s="15"/>
      <c r="Q804" s="2"/>
      <c r="W804" s="22"/>
      <c r="AD804" s="3"/>
      <c r="AF804" s="2"/>
      <c r="AS804" s="2"/>
    </row>
    <row r="805">
      <c r="E805" s="15"/>
      <c r="F805" s="15"/>
      <c r="G805" s="15"/>
      <c r="H805" s="15"/>
      <c r="I805" s="15"/>
      <c r="J805" s="32"/>
      <c r="K805" s="15"/>
      <c r="L805" s="15"/>
      <c r="M805" s="15"/>
      <c r="N805" s="15"/>
      <c r="Q805" s="2"/>
      <c r="W805" s="22"/>
      <c r="AD805" s="3"/>
      <c r="AF805" s="2"/>
      <c r="AS805" s="2"/>
    </row>
    <row r="806">
      <c r="E806" s="15"/>
      <c r="F806" s="15"/>
      <c r="G806" s="15"/>
      <c r="H806" s="15"/>
      <c r="I806" s="15"/>
      <c r="J806" s="32"/>
      <c r="K806" s="15"/>
      <c r="L806" s="15"/>
      <c r="M806" s="15"/>
      <c r="N806" s="15"/>
      <c r="Q806" s="2"/>
      <c r="W806" s="22"/>
      <c r="AD806" s="3"/>
      <c r="AF806" s="2"/>
      <c r="AS806" s="2"/>
    </row>
    <row r="807">
      <c r="E807" s="15"/>
      <c r="F807" s="15"/>
      <c r="G807" s="15"/>
      <c r="H807" s="15"/>
      <c r="I807" s="15"/>
      <c r="J807" s="32"/>
      <c r="K807" s="15"/>
      <c r="L807" s="15"/>
      <c r="M807" s="15"/>
      <c r="N807" s="15"/>
      <c r="Q807" s="2"/>
      <c r="W807" s="22"/>
      <c r="AD807" s="3"/>
      <c r="AF807" s="2"/>
      <c r="AS807" s="2"/>
    </row>
    <row r="808">
      <c r="E808" s="15"/>
      <c r="F808" s="15"/>
      <c r="G808" s="15"/>
      <c r="H808" s="15"/>
      <c r="I808" s="15"/>
      <c r="J808" s="32"/>
      <c r="K808" s="15"/>
      <c r="L808" s="15"/>
      <c r="M808" s="15"/>
      <c r="N808" s="15"/>
      <c r="Q808" s="2"/>
      <c r="W808" s="22"/>
      <c r="AD808" s="3"/>
      <c r="AF808" s="2"/>
      <c r="AS808" s="2"/>
    </row>
    <row r="809">
      <c r="E809" s="15"/>
      <c r="F809" s="15"/>
      <c r="G809" s="15"/>
      <c r="H809" s="15"/>
      <c r="I809" s="15"/>
      <c r="J809" s="32"/>
      <c r="K809" s="15"/>
      <c r="L809" s="15"/>
      <c r="M809" s="15"/>
      <c r="N809" s="15"/>
      <c r="Q809" s="2"/>
      <c r="W809" s="22"/>
      <c r="AD809" s="3"/>
      <c r="AF809" s="2"/>
      <c r="AS809" s="2"/>
    </row>
    <row r="810">
      <c r="E810" s="15"/>
      <c r="F810" s="15"/>
      <c r="G810" s="15"/>
      <c r="H810" s="15"/>
      <c r="I810" s="15"/>
      <c r="J810" s="32"/>
      <c r="K810" s="15"/>
      <c r="L810" s="15"/>
      <c r="M810" s="15"/>
      <c r="N810" s="15"/>
      <c r="Q810" s="2"/>
      <c r="W810" s="22"/>
      <c r="AD810" s="3"/>
      <c r="AF810" s="2"/>
      <c r="AS810" s="2"/>
    </row>
    <row r="811">
      <c r="E811" s="15"/>
      <c r="F811" s="15"/>
      <c r="G811" s="15"/>
      <c r="H811" s="15"/>
      <c r="I811" s="15"/>
      <c r="J811" s="32"/>
      <c r="K811" s="15"/>
      <c r="L811" s="15"/>
      <c r="M811" s="15"/>
      <c r="N811" s="15"/>
      <c r="Q811" s="2"/>
      <c r="W811" s="22"/>
      <c r="AD811" s="3"/>
      <c r="AF811" s="2"/>
      <c r="AS811" s="2"/>
    </row>
    <row r="812">
      <c r="E812" s="15"/>
      <c r="F812" s="15"/>
      <c r="G812" s="15"/>
      <c r="H812" s="15"/>
      <c r="I812" s="15"/>
      <c r="J812" s="32"/>
      <c r="K812" s="15"/>
      <c r="L812" s="15"/>
      <c r="M812" s="15"/>
      <c r="N812" s="15"/>
      <c r="Q812" s="2"/>
      <c r="W812" s="22"/>
      <c r="AD812" s="3"/>
      <c r="AF812" s="2"/>
      <c r="AS812" s="2"/>
    </row>
    <row r="813">
      <c r="E813" s="15"/>
      <c r="F813" s="15"/>
      <c r="G813" s="15"/>
      <c r="H813" s="15"/>
      <c r="I813" s="15"/>
      <c r="J813" s="32"/>
      <c r="K813" s="15"/>
      <c r="L813" s="15"/>
      <c r="M813" s="15"/>
      <c r="N813" s="15"/>
      <c r="Q813" s="2"/>
      <c r="W813" s="22"/>
      <c r="AD813" s="3"/>
      <c r="AF813" s="2"/>
      <c r="AS813" s="2"/>
    </row>
    <row r="814">
      <c r="E814" s="15"/>
      <c r="F814" s="15"/>
      <c r="G814" s="15"/>
      <c r="H814" s="15"/>
      <c r="I814" s="15"/>
      <c r="J814" s="32"/>
      <c r="K814" s="15"/>
      <c r="L814" s="15"/>
      <c r="M814" s="15"/>
      <c r="N814" s="15"/>
      <c r="Q814" s="2"/>
      <c r="W814" s="22"/>
      <c r="AD814" s="3"/>
      <c r="AF814" s="2"/>
      <c r="AS814" s="2"/>
    </row>
    <row r="815">
      <c r="E815" s="15"/>
      <c r="F815" s="15"/>
      <c r="G815" s="15"/>
      <c r="H815" s="15"/>
      <c r="I815" s="15"/>
      <c r="J815" s="32"/>
      <c r="K815" s="15"/>
      <c r="L815" s="15"/>
      <c r="M815" s="15"/>
      <c r="N815" s="15"/>
      <c r="Q815" s="2"/>
      <c r="W815" s="22"/>
      <c r="AD815" s="3"/>
      <c r="AF815" s="2"/>
      <c r="AS815" s="2"/>
    </row>
    <row r="816">
      <c r="E816" s="15"/>
      <c r="F816" s="15"/>
      <c r="G816" s="15"/>
      <c r="H816" s="15"/>
      <c r="I816" s="15"/>
      <c r="J816" s="32"/>
      <c r="K816" s="15"/>
      <c r="L816" s="15"/>
      <c r="M816" s="15"/>
      <c r="N816" s="15"/>
      <c r="Q816" s="2"/>
      <c r="W816" s="22"/>
      <c r="AD816" s="3"/>
      <c r="AF816" s="2"/>
      <c r="AS816" s="2"/>
    </row>
    <row r="817">
      <c r="E817" s="15"/>
      <c r="F817" s="15"/>
      <c r="G817" s="15"/>
      <c r="H817" s="15"/>
      <c r="I817" s="15"/>
      <c r="J817" s="32"/>
      <c r="K817" s="15"/>
      <c r="L817" s="15"/>
      <c r="M817" s="15"/>
      <c r="N817" s="15"/>
      <c r="Q817" s="2"/>
      <c r="W817" s="22"/>
      <c r="AD817" s="3"/>
      <c r="AF817" s="2"/>
      <c r="AS817" s="2"/>
    </row>
    <row r="818">
      <c r="E818" s="15"/>
      <c r="F818" s="15"/>
      <c r="G818" s="15"/>
      <c r="H818" s="15"/>
      <c r="I818" s="15"/>
      <c r="J818" s="32"/>
      <c r="K818" s="15"/>
      <c r="L818" s="15"/>
      <c r="M818" s="15"/>
      <c r="N818" s="15"/>
      <c r="Q818" s="2"/>
      <c r="W818" s="22"/>
      <c r="AD818" s="3"/>
      <c r="AF818" s="2"/>
      <c r="AS818" s="2"/>
    </row>
    <row r="819">
      <c r="E819" s="15"/>
      <c r="F819" s="15"/>
      <c r="G819" s="15"/>
      <c r="H819" s="15"/>
      <c r="I819" s="15"/>
      <c r="J819" s="32"/>
      <c r="K819" s="15"/>
      <c r="L819" s="15"/>
      <c r="M819" s="15"/>
      <c r="N819" s="15"/>
      <c r="Q819" s="2"/>
      <c r="W819" s="22"/>
      <c r="AD819" s="3"/>
      <c r="AF819" s="2"/>
      <c r="AS819" s="2"/>
    </row>
    <row r="820">
      <c r="E820" s="15"/>
      <c r="F820" s="15"/>
      <c r="G820" s="15"/>
      <c r="H820" s="15"/>
      <c r="I820" s="15"/>
      <c r="J820" s="32"/>
      <c r="K820" s="15"/>
      <c r="L820" s="15"/>
      <c r="M820" s="15"/>
      <c r="N820" s="15"/>
      <c r="Q820" s="2"/>
      <c r="W820" s="22"/>
      <c r="AD820" s="3"/>
      <c r="AF820" s="2"/>
      <c r="AS820" s="2"/>
    </row>
    <row r="821">
      <c r="E821" s="15"/>
      <c r="F821" s="15"/>
      <c r="G821" s="15"/>
      <c r="H821" s="15"/>
      <c r="I821" s="15"/>
      <c r="J821" s="32"/>
      <c r="K821" s="15"/>
      <c r="L821" s="15"/>
      <c r="M821" s="15"/>
      <c r="N821" s="15"/>
      <c r="Q821" s="2"/>
      <c r="W821" s="22"/>
      <c r="AD821" s="3"/>
      <c r="AF821" s="2"/>
      <c r="AS821" s="2"/>
    </row>
    <row r="822">
      <c r="E822" s="15"/>
      <c r="F822" s="15"/>
      <c r="G822" s="15"/>
      <c r="H822" s="15"/>
      <c r="I822" s="15"/>
      <c r="J822" s="32"/>
      <c r="K822" s="15"/>
      <c r="L822" s="15"/>
      <c r="M822" s="15"/>
      <c r="N822" s="15"/>
      <c r="Q822" s="2"/>
      <c r="W822" s="22"/>
      <c r="AD822" s="3"/>
      <c r="AF822" s="2"/>
      <c r="AS822" s="2"/>
    </row>
    <row r="823">
      <c r="E823" s="15"/>
      <c r="F823" s="15"/>
      <c r="G823" s="15"/>
      <c r="H823" s="15"/>
      <c r="I823" s="15"/>
      <c r="J823" s="32"/>
      <c r="K823" s="15"/>
      <c r="L823" s="15"/>
      <c r="M823" s="15"/>
      <c r="N823" s="15"/>
      <c r="Q823" s="2"/>
      <c r="W823" s="22"/>
      <c r="AD823" s="3"/>
      <c r="AF823" s="2"/>
      <c r="AS823" s="2"/>
    </row>
    <row r="824">
      <c r="E824" s="15"/>
      <c r="F824" s="15"/>
      <c r="G824" s="15"/>
      <c r="H824" s="15"/>
      <c r="I824" s="15"/>
      <c r="J824" s="32"/>
      <c r="K824" s="15"/>
      <c r="L824" s="15"/>
      <c r="M824" s="15"/>
      <c r="N824" s="15"/>
      <c r="Q824" s="2"/>
      <c r="W824" s="22"/>
      <c r="AD824" s="3"/>
      <c r="AF824" s="2"/>
      <c r="AS824" s="2"/>
    </row>
    <row r="825">
      <c r="E825" s="15"/>
      <c r="F825" s="15"/>
      <c r="G825" s="15"/>
      <c r="H825" s="15"/>
      <c r="I825" s="15"/>
      <c r="J825" s="32"/>
      <c r="K825" s="15"/>
      <c r="L825" s="15"/>
      <c r="M825" s="15"/>
      <c r="N825" s="15"/>
      <c r="Q825" s="2"/>
      <c r="W825" s="22"/>
      <c r="AD825" s="3"/>
      <c r="AF825" s="2"/>
      <c r="AS825" s="2"/>
    </row>
    <row r="826">
      <c r="E826" s="15"/>
      <c r="F826" s="15"/>
      <c r="G826" s="15"/>
      <c r="H826" s="15"/>
      <c r="I826" s="15"/>
      <c r="J826" s="32"/>
      <c r="K826" s="15"/>
      <c r="L826" s="15"/>
      <c r="M826" s="15"/>
      <c r="N826" s="15"/>
      <c r="Q826" s="2"/>
      <c r="W826" s="22"/>
      <c r="AD826" s="3"/>
      <c r="AF826" s="2"/>
      <c r="AS826" s="2"/>
    </row>
    <row r="827">
      <c r="E827" s="15"/>
      <c r="F827" s="15"/>
      <c r="G827" s="15"/>
      <c r="H827" s="15"/>
      <c r="I827" s="15"/>
      <c r="J827" s="32"/>
      <c r="K827" s="15"/>
      <c r="L827" s="15"/>
      <c r="M827" s="15"/>
      <c r="N827" s="15"/>
      <c r="Q827" s="2"/>
      <c r="W827" s="22"/>
      <c r="AD827" s="3"/>
      <c r="AF827" s="2"/>
      <c r="AS827" s="2"/>
    </row>
    <row r="828">
      <c r="E828" s="15"/>
      <c r="F828" s="15"/>
      <c r="G828" s="15"/>
      <c r="H828" s="15"/>
      <c r="I828" s="15"/>
      <c r="J828" s="32"/>
      <c r="K828" s="15"/>
      <c r="L828" s="15"/>
      <c r="M828" s="15"/>
      <c r="N828" s="15"/>
      <c r="Q828" s="2"/>
      <c r="W828" s="22"/>
      <c r="AD828" s="3"/>
      <c r="AF828" s="2"/>
      <c r="AS828" s="2"/>
    </row>
    <row r="829">
      <c r="E829" s="15"/>
      <c r="F829" s="15"/>
      <c r="G829" s="15"/>
      <c r="H829" s="15"/>
      <c r="I829" s="15"/>
      <c r="J829" s="32"/>
      <c r="K829" s="15"/>
      <c r="L829" s="15"/>
      <c r="M829" s="15"/>
      <c r="N829" s="15"/>
      <c r="Q829" s="2"/>
      <c r="W829" s="22"/>
      <c r="AD829" s="3"/>
      <c r="AF829" s="2"/>
      <c r="AS829" s="2"/>
    </row>
    <row r="830">
      <c r="E830" s="15"/>
      <c r="F830" s="15"/>
      <c r="G830" s="15"/>
      <c r="H830" s="15"/>
      <c r="I830" s="15"/>
      <c r="J830" s="32"/>
      <c r="K830" s="15"/>
      <c r="L830" s="15"/>
      <c r="M830" s="15"/>
      <c r="N830" s="15"/>
      <c r="Q830" s="2"/>
      <c r="W830" s="22"/>
      <c r="AD830" s="3"/>
      <c r="AF830" s="2"/>
      <c r="AS830" s="2"/>
    </row>
    <row r="831">
      <c r="E831" s="15"/>
      <c r="F831" s="15"/>
      <c r="G831" s="15"/>
      <c r="H831" s="15"/>
      <c r="I831" s="15"/>
      <c r="J831" s="32"/>
      <c r="K831" s="15"/>
      <c r="L831" s="15"/>
      <c r="M831" s="15"/>
      <c r="N831" s="15"/>
      <c r="Q831" s="2"/>
      <c r="W831" s="22"/>
      <c r="AD831" s="3"/>
      <c r="AF831" s="2"/>
      <c r="AS831" s="2"/>
    </row>
    <row r="832">
      <c r="E832" s="15"/>
      <c r="F832" s="15"/>
      <c r="G832" s="15"/>
      <c r="H832" s="15"/>
      <c r="I832" s="15"/>
      <c r="J832" s="32"/>
      <c r="K832" s="15"/>
      <c r="L832" s="15"/>
      <c r="M832" s="15"/>
      <c r="N832" s="15"/>
      <c r="Q832" s="2"/>
      <c r="W832" s="22"/>
      <c r="AD832" s="3"/>
      <c r="AF832" s="2"/>
      <c r="AS832" s="2"/>
    </row>
    <row r="833">
      <c r="E833" s="15"/>
      <c r="F833" s="15"/>
      <c r="G833" s="15"/>
      <c r="H833" s="15"/>
      <c r="I833" s="15"/>
      <c r="J833" s="32"/>
      <c r="K833" s="15"/>
      <c r="L833" s="15"/>
      <c r="M833" s="15"/>
      <c r="N833" s="15"/>
      <c r="Q833" s="2"/>
      <c r="W833" s="22"/>
      <c r="AD833" s="3"/>
      <c r="AF833" s="2"/>
      <c r="AS833" s="2"/>
    </row>
    <row r="834">
      <c r="E834" s="15"/>
      <c r="F834" s="15"/>
      <c r="G834" s="15"/>
      <c r="H834" s="15"/>
      <c r="I834" s="15"/>
      <c r="J834" s="32"/>
      <c r="K834" s="15"/>
      <c r="L834" s="15"/>
      <c r="M834" s="15"/>
      <c r="N834" s="15"/>
      <c r="Q834" s="2"/>
      <c r="W834" s="22"/>
      <c r="AD834" s="3"/>
      <c r="AF834" s="2"/>
      <c r="AS834" s="2"/>
    </row>
    <row r="835">
      <c r="E835" s="15"/>
      <c r="F835" s="15"/>
      <c r="G835" s="15"/>
      <c r="H835" s="15"/>
      <c r="I835" s="15"/>
      <c r="J835" s="32"/>
      <c r="K835" s="15"/>
      <c r="L835" s="15"/>
      <c r="M835" s="15"/>
      <c r="N835" s="15"/>
      <c r="Q835" s="2"/>
      <c r="W835" s="22"/>
      <c r="AD835" s="3"/>
      <c r="AF835" s="2"/>
      <c r="AS835" s="2"/>
    </row>
    <row r="836">
      <c r="E836" s="15"/>
      <c r="F836" s="15"/>
      <c r="G836" s="15"/>
      <c r="H836" s="15"/>
      <c r="I836" s="15"/>
      <c r="J836" s="32"/>
      <c r="K836" s="15"/>
      <c r="L836" s="15"/>
      <c r="M836" s="15"/>
      <c r="N836" s="15"/>
      <c r="Q836" s="2"/>
      <c r="W836" s="22"/>
      <c r="AD836" s="3"/>
      <c r="AF836" s="2"/>
      <c r="AS836" s="2"/>
    </row>
    <row r="837">
      <c r="E837" s="15"/>
      <c r="F837" s="15"/>
      <c r="G837" s="15"/>
      <c r="H837" s="15"/>
      <c r="I837" s="15"/>
      <c r="J837" s="32"/>
      <c r="K837" s="15"/>
      <c r="L837" s="15"/>
      <c r="M837" s="15"/>
      <c r="N837" s="15"/>
      <c r="Q837" s="2"/>
      <c r="W837" s="22"/>
      <c r="AD837" s="3"/>
      <c r="AF837" s="2"/>
      <c r="AS837" s="2"/>
    </row>
    <row r="838">
      <c r="E838" s="15"/>
      <c r="F838" s="15"/>
      <c r="G838" s="15"/>
      <c r="H838" s="15"/>
      <c r="I838" s="15"/>
      <c r="J838" s="32"/>
      <c r="K838" s="15"/>
      <c r="L838" s="15"/>
      <c r="M838" s="15"/>
      <c r="N838" s="15"/>
      <c r="Q838" s="2"/>
      <c r="W838" s="22"/>
      <c r="AD838" s="3"/>
      <c r="AF838" s="2"/>
      <c r="AS838" s="2"/>
    </row>
    <row r="839">
      <c r="E839" s="15"/>
      <c r="F839" s="15"/>
      <c r="G839" s="15"/>
      <c r="H839" s="15"/>
      <c r="I839" s="15"/>
      <c r="J839" s="32"/>
      <c r="K839" s="15"/>
      <c r="L839" s="15"/>
      <c r="M839" s="15"/>
      <c r="N839" s="15"/>
      <c r="Q839" s="2"/>
      <c r="W839" s="22"/>
      <c r="AD839" s="3"/>
      <c r="AF839" s="2"/>
      <c r="AS839" s="2"/>
    </row>
    <row r="840">
      <c r="E840" s="15"/>
      <c r="F840" s="15"/>
      <c r="G840" s="15"/>
      <c r="H840" s="15"/>
      <c r="I840" s="15"/>
      <c r="J840" s="32"/>
      <c r="K840" s="15"/>
      <c r="L840" s="15"/>
      <c r="M840" s="15"/>
      <c r="N840" s="15"/>
      <c r="Q840" s="2"/>
      <c r="W840" s="22"/>
      <c r="AD840" s="3"/>
      <c r="AF840" s="2"/>
      <c r="AS840" s="2"/>
    </row>
    <row r="841">
      <c r="E841" s="15"/>
      <c r="F841" s="15"/>
      <c r="G841" s="15"/>
      <c r="H841" s="15"/>
      <c r="I841" s="15"/>
      <c r="J841" s="32"/>
      <c r="K841" s="15"/>
      <c r="L841" s="15"/>
      <c r="M841" s="15"/>
      <c r="N841" s="15"/>
      <c r="Q841" s="2"/>
      <c r="W841" s="22"/>
      <c r="AD841" s="3"/>
      <c r="AF841" s="2"/>
      <c r="AS841" s="2"/>
    </row>
    <row r="842">
      <c r="E842" s="15"/>
      <c r="F842" s="15"/>
      <c r="G842" s="15"/>
      <c r="H842" s="15"/>
      <c r="I842" s="15"/>
      <c r="J842" s="32"/>
      <c r="K842" s="15"/>
      <c r="L842" s="15"/>
      <c r="M842" s="15"/>
      <c r="N842" s="15"/>
      <c r="Q842" s="2"/>
      <c r="W842" s="22"/>
      <c r="AD842" s="3"/>
      <c r="AF842" s="2"/>
      <c r="AS842" s="2"/>
    </row>
    <row r="843">
      <c r="E843" s="15"/>
      <c r="F843" s="15"/>
      <c r="G843" s="15"/>
      <c r="H843" s="15"/>
      <c r="I843" s="15"/>
      <c r="J843" s="32"/>
      <c r="K843" s="15"/>
      <c r="L843" s="15"/>
      <c r="M843" s="15"/>
      <c r="N843" s="15"/>
      <c r="Q843" s="2"/>
      <c r="W843" s="22"/>
      <c r="AD843" s="3"/>
      <c r="AF843" s="2"/>
      <c r="AS843" s="2"/>
    </row>
    <row r="844">
      <c r="E844" s="15"/>
      <c r="F844" s="15"/>
      <c r="G844" s="15"/>
      <c r="H844" s="15"/>
      <c r="I844" s="15"/>
      <c r="J844" s="32"/>
      <c r="K844" s="15"/>
      <c r="L844" s="15"/>
      <c r="M844" s="15"/>
      <c r="N844" s="15"/>
      <c r="Q844" s="2"/>
      <c r="W844" s="22"/>
      <c r="AD844" s="3"/>
      <c r="AF844" s="2"/>
      <c r="AS844" s="2"/>
    </row>
    <row r="845">
      <c r="E845" s="15"/>
      <c r="F845" s="15"/>
      <c r="G845" s="15"/>
      <c r="H845" s="15"/>
      <c r="I845" s="15"/>
      <c r="J845" s="32"/>
      <c r="K845" s="15"/>
      <c r="L845" s="15"/>
      <c r="M845" s="15"/>
      <c r="N845" s="15"/>
      <c r="Q845" s="2"/>
      <c r="W845" s="22"/>
      <c r="AD845" s="3"/>
      <c r="AF845" s="2"/>
      <c r="AS845" s="2"/>
    </row>
    <row r="846">
      <c r="E846" s="15"/>
      <c r="F846" s="15"/>
      <c r="G846" s="15"/>
      <c r="H846" s="15"/>
      <c r="I846" s="15"/>
      <c r="J846" s="32"/>
      <c r="K846" s="15"/>
      <c r="L846" s="15"/>
      <c r="M846" s="15"/>
      <c r="N846" s="15"/>
      <c r="Q846" s="2"/>
      <c r="W846" s="22"/>
      <c r="AD846" s="3"/>
      <c r="AF846" s="2"/>
      <c r="AS846" s="2"/>
    </row>
    <row r="847">
      <c r="E847" s="15"/>
      <c r="F847" s="15"/>
      <c r="G847" s="15"/>
      <c r="H847" s="15"/>
      <c r="I847" s="15"/>
      <c r="J847" s="32"/>
      <c r="K847" s="15"/>
      <c r="L847" s="15"/>
      <c r="M847" s="15"/>
      <c r="N847" s="15"/>
      <c r="Q847" s="2"/>
      <c r="W847" s="22"/>
      <c r="AD847" s="3"/>
      <c r="AF847" s="2"/>
      <c r="AS847" s="2"/>
    </row>
    <row r="848">
      <c r="E848" s="15"/>
      <c r="F848" s="15"/>
      <c r="G848" s="15"/>
      <c r="H848" s="15"/>
      <c r="I848" s="15"/>
      <c r="J848" s="32"/>
      <c r="K848" s="15"/>
      <c r="L848" s="15"/>
      <c r="M848" s="15"/>
      <c r="N848" s="15"/>
      <c r="Q848" s="2"/>
      <c r="W848" s="22"/>
      <c r="AD848" s="3"/>
      <c r="AF848" s="2"/>
      <c r="AS848" s="2"/>
    </row>
    <row r="849">
      <c r="E849" s="15"/>
      <c r="F849" s="15"/>
      <c r="G849" s="15"/>
      <c r="H849" s="15"/>
      <c r="I849" s="15"/>
      <c r="J849" s="32"/>
      <c r="K849" s="15"/>
      <c r="L849" s="15"/>
      <c r="M849" s="15"/>
      <c r="N849" s="15"/>
      <c r="Q849" s="2"/>
      <c r="W849" s="22"/>
      <c r="AD849" s="3"/>
      <c r="AF849" s="2"/>
      <c r="AS849" s="2"/>
    </row>
    <row r="850">
      <c r="E850" s="15"/>
      <c r="F850" s="15"/>
      <c r="G850" s="15"/>
      <c r="H850" s="15"/>
      <c r="I850" s="15"/>
      <c r="J850" s="32"/>
      <c r="K850" s="15"/>
      <c r="L850" s="15"/>
      <c r="M850" s="15"/>
      <c r="N850" s="15"/>
      <c r="Q850" s="2"/>
      <c r="W850" s="22"/>
      <c r="AD850" s="3"/>
      <c r="AF850" s="2"/>
      <c r="AS850" s="2"/>
    </row>
    <row r="851">
      <c r="E851" s="15"/>
      <c r="F851" s="15"/>
      <c r="G851" s="15"/>
      <c r="H851" s="15"/>
      <c r="I851" s="15"/>
      <c r="J851" s="32"/>
      <c r="K851" s="15"/>
      <c r="L851" s="15"/>
      <c r="M851" s="15"/>
      <c r="N851" s="15"/>
      <c r="Q851" s="2"/>
      <c r="W851" s="22"/>
      <c r="AD851" s="3"/>
      <c r="AF851" s="2"/>
      <c r="AS851" s="2"/>
    </row>
    <row r="852">
      <c r="E852" s="15"/>
      <c r="F852" s="15"/>
      <c r="G852" s="15"/>
      <c r="H852" s="15"/>
      <c r="I852" s="15"/>
      <c r="J852" s="32"/>
      <c r="K852" s="15"/>
      <c r="L852" s="15"/>
      <c r="M852" s="15"/>
      <c r="N852" s="15"/>
      <c r="Q852" s="2"/>
      <c r="W852" s="22"/>
      <c r="AD852" s="3"/>
      <c r="AF852" s="2"/>
      <c r="AS852" s="2"/>
    </row>
    <row r="853">
      <c r="E853" s="15"/>
      <c r="F853" s="15"/>
      <c r="G853" s="15"/>
      <c r="H853" s="15"/>
      <c r="I853" s="15"/>
      <c r="J853" s="32"/>
      <c r="K853" s="15"/>
      <c r="L853" s="15"/>
      <c r="M853" s="15"/>
      <c r="N853" s="15"/>
      <c r="Q853" s="2"/>
      <c r="W853" s="22"/>
      <c r="AD853" s="3"/>
      <c r="AF853" s="2"/>
      <c r="AS853" s="2"/>
    </row>
    <row r="854">
      <c r="E854" s="15"/>
      <c r="F854" s="15"/>
      <c r="G854" s="15"/>
      <c r="H854" s="15"/>
      <c r="I854" s="15"/>
      <c r="J854" s="32"/>
      <c r="K854" s="15"/>
      <c r="L854" s="15"/>
      <c r="M854" s="15"/>
      <c r="N854" s="15"/>
      <c r="Q854" s="2"/>
      <c r="W854" s="22"/>
      <c r="AD854" s="3"/>
      <c r="AF854" s="2"/>
      <c r="AS854" s="2"/>
    </row>
    <row r="855">
      <c r="E855" s="15"/>
      <c r="F855" s="15"/>
      <c r="G855" s="15"/>
      <c r="H855" s="15"/>
      <c r="I855" s="15"/>
      <c r="J855" s="32"/>
      <c r="K855" s="15"/>
      <c r="L855" s="15"/>
      <c r="M855" s="15"/>
      <c r="N855" s="15"/>
      <c r="Q855" s="2"/>
      <c r="W855" s="22"/>
      <c r="AD855" s="3"/>
      <c r="AF855" s="2"/>
      <c r="AS855" s="2"/>
    </row>
    <row r="856">
      <c r="E856" s="15"/>
      <c r="F856" s="15"/>
      <c r="G856" s="15"/>
      <c r="H856" s="15"/>
      <c r="I856" s="15"/>
      <c r="J856" s="32"/>
      <c r="K856" s="15"/>
      <c r="L856" s="15"/>
      <c r="M856" s="15"/>
      <c r="N856" s="15"/>
      <c r="Q856" s="2"/>
      <c r="W856" s="22"/>
      <c r="AD856" s="3"/>
      <c r="AF856" s="2"/>
      <c r="AS856" s="2"/>
    </row>
    <row r="857">
      <c r="E857" s="15"/>
      <c r="F857" s="15"/>
      <c r="G857" s="15"/>
      <c r="H857" s="15"/>
      <c r="I857" s="15"/>
      <c r="J857" s="32"/>
      <c r="K857" s="15"/>
      <c r="L857" s="15"/>
      <c r="M857" s="15"/>
      <c r="N857" s="15"/>
      <c r="Q857" s="2"/>
      <c r="W857" s="22"/>
      <c r="AD857" s="3"/>
      <c r="AF857" s="2"/>
      <c r="AS857" s="2"/>
    </row>
    <row r="858">
      <c r="E858" s="15"/>
      <c r="F858" s="15"/>
      <c r="G858" s="15"/>
      <c r="H858" s="15"/>
      <c r="I858" s="15"/>
      <c r="J858" s="32"/>
      <c r="K858" s="15"/>
      <c r="L858" s="15"/>
      <c r="M858" s="15"/>
      <c r="N858" s="15"/>
      <c r="Q858" s="2"/>
      <c r="W858" s="22"/>
      <c r="AD858" s="3"/>
      <c r="AF858" s="2"/>
      <c r="AS858" s="2"/>
    </row>
    <row r="859">
      <c r="E859" s="15"/>
      <c r="F859" s="15"/>
      <c r="G859" s="15"/>
      <c r="H859" s="15"/>
      <c r="I859" s="15"/>
      <c r="J859" s="32"/>
      <c r="K859" s="15"/>
      <c r="L859" s="15"/>
      <c r="M859" s="15"/>
      <c r="N859" s="15"/>
      <c r="Q859" s="2"/>
      <c r="W859" s="22"/>
      <c r="AD859" s="3"/>
      <c r="AF859" s="2"/>
      <c r="AS859" s="2"/>
    </row>
    <row r="860">
      <c r="E860" s="15"/>
      <c r="F860" s="15"/>
      <c r="G860" s="15"/>
      <c r="H860" s="15"/>
      <c r="I860" s="15"/>
      <c r="J860" s="32"/>
      <c r="K860" s="15"/>
      <c r="L860" s="15"/>
      <c r="M860" s="15"/>
      <c r="N860" s="15"/>
      <c r="Q860" s="2"/>
      <c r="W860" s="22"/>
      <c r="AD860" s="3"/>
      <c r="AF860" s="2"/>
      <c r="AS860" s="2"/>
    </row>
    <row r="861">
      <c r="E861" s="15"/>
      <c r="F861" s="15"/>
      <c r="G861" s="15"/>
      <c r="H861" s="15"/>
      <c r="I861" s="15"/>
      <c r="J861" s="32"/>
      <c r="K861" s="15"/>
      <c r="L861" s="15"/>
      <c r="M861" s="15"/>
      <c r="N861" s="15"/>
      <c r="Q861" s="2"/>
      <c r="W861" s="22"/>
      <c r="AD861" s="3"/>
      <c r="AF861" s="2"/>
      <c r="AS861" s="2"/>
    </row>
    <row r="862">
      <c r="E862" s="15"/>
      <c r="F862" s="15"/>
      <c r="G862" s="15"/>
      <c r="H862" s="15"/>
      <c r="I862" s="15"/>
      <c r="J862" s="32"/>
      <c r="K862" s="15"/>
      <c r="L862" s="15"/>
      <c r="M862" s="15"/>
      <c r="N862" s="15"/>
      <c r="Q862" s="2"/>
      <c r="W862" s="22"/>
      <c r="AD862" s="3"/>
      <c r="AF862" s="2"/>
      <c r="AS862" s="2"/>
    </row>
    <row r="863">
      <c r="E863" s="15"/>
      <c r="F863" s="15"/>
      <c r="G863" s="15"/>
      <c r="H863" s="15"/>
      <c r="I863" s="15"/>
      <c r="J863" s="32"/>
      <c r="K863" s="15"/>
      <c r="L863" s="15"/>
      <c r="M863" s="15"/>
      <c r="N863" s="15"/>
      <c r="Q863" s="2"/>
      <c r="W863" s="22"/>
      <c r="AD863" s="3"/>
      <c r="AF863" s="2"/>
      <c r="AS863" s="2"/>
    </row>
    <row r="864">
      <c r="E864" s="15"/>
      <c r="F864" s="15"/>
      <c r="G864" s="15"/>
      <c r="H864" s="15"/>
      <c r="I864" s="15"/>
      <c r="J864" s="32"/>
      <c r="K864" s="15"/>
      <c r="L864" s="15"/>
      <c r="M864" s="15"/>
      <c r="N864" s="15"/>
      <c r="Q864" s="2"/>
      <c r="W864" s="22"/>
      <c r="AD864" s="3"/>
      <c r="AF864" s="2"/>
      <c r="AS864" s="2"/>
    </row>
    <row r="865">
      <c r="E865" s="15"/>
      <c r="F865" s="15"/>
      <c r="G865" s="15"/>
      <c r="H865" s="15"/>
      <c r="I865" s="15"/>
      <c r="J865" s="32"/>
      <c r="K865" s="15"/>
      <c r="L865" s="15"/>
      <c r="M865" s="15"/>
      <c r="N865" s="15"/>
      <c r="Q865" s="2"/>
      <c r="W865" s="22"/>
      <c r="AD865" s="3"/>
      <c r="AF865" s="2"/>
      <c r="AS865" s="2"/>
    </row>
    <row r="866">
      <c r="E866" s="15"/>
      <c r="F866" s="15"/>
      <c r="G866" s="15"/>
      <c r="H866" s="15"/>
      <c r="I866" s="15"/>
      <c r="J866" s="32"/>
      <c r="K866" s="15"/>
      <c r="L866" s="15"/>
      <c r="M866" s="15"/>
      <c r="N866" s="15"/>
      <c r="Q866" s="2"/>
      <c r="W866" s="22"/>
      <c r="AD866" s="3"/>
      <c r="AF866" s="2"/>
      <c r="AS866" s="2"/>
    </row>
    <row r="867">
      <c r="E867" s="15"/>
      <c r="F867" s="15"/>
      <c r="G867" s="15"/>
      <c r="H867" s="15"/>
      <c r="I867" s="15"/>
      <c r="J867" s="32"/>
      <c r="K867" s="15"/>
      <c r="L867" s="15"/>
      <c r="M867" s="15"/>
      <c r="N867" s="15"/>
      <c r="Q867" s="2"/>
      <c r="W867" s="22"/>
      <c r="AD867" s="3"/>
      <c r="AF867" s="2"/>
      <c r="AS867" s="2"/>
    </row>
    <row r="868">
      <c r="E868" s="15"/>
      <c r="F868" s="15"/>
      <c r="G868" s="15"/>
      <c r="H868" s="15"/>
      <c r="I868" s="15"/>
      <c r="J868" s="32"/>
      <c r="K868" s="15"/>
      <c r="L868" s="15"/>
      <c r="M868" s="15"/>
      <c r="N868" s="15"/>
      <c r="Q868" s="2"/>
      <c r="W868" s="22"/>
      <c r="AD868" s="3"/>
      <c r="AF868" s="2"/>
      <c r="AS868" s="2"/>
    </row>
    <row r="869">
      <c r="E869" s="15"/>
      <c r="F869" s="15"/>
      <c r="G869" s="15"/>
      <c r="H869" s="15"/>
      <c r="I869" s="15"/>
      <c r="J869" s="32"/>
      <c r="K869" s="15"/>
      <c r="L869" s="15"/>
      <c r="M869" s="15"/>
      <c r="N869" s="15"/>
      <c r="Q869" s="2"/>
      <c r="W869" s="22"/>
      <c r="AD869" s="3"/>
      <c r="AF869" s="2"/>
      <c r="AS869" s="2"/>
    </row>
    <row r="870">
      <c r="E870" s="15"/>
      <c r="F870" s="15"/>
      <c r="G870" s="15"/>
      <c r="H870" s="15"/>
      <c r="I870" s="15"/>
      <c r="J870" s="32"/>
      <c r="K870" s="15"/>
      <c r="L870" s="15"/>
      <c r="M870" s="15"/>
      <c r="N870" s="15"/>
      <c r="Q870" s="2"/>
      <c r="W870" s="22"/>
      <c r="AD870" s="3"/>
      <c r="AF870" s="2"/>
      <c r="AS870" s="2"/>
    </row>
    <row r="871">
      <c r="E871" s="15"/>
      <c r="F871" s="15"/>
      <c r="G871" s="15"/>
      <c r="H871" s="15"/>
      <c r="I871" s="15"/>
      <c r="J871" s="32"/>
      <c r="K871" s="15"/>
      <c r="L871" s="15"/>
      <c r="M871" s="15"/>
      <c r="N871" s="15"/>
      <c r="Q871" s="2"/>
      <c r="W871" s="22"/>
      <c r="AD871" s="3"/>
      <c r="AF871" s="2"/>
      <c r="AS871" s="2"/>
    </row>
    <row r="872">
      <c r="E872" s="15"/>
      <c r="F872" s="15"/>
      <c r="G872" s="15"/>
      <c r="H872" s="15"/>
      <c r="I872" s="15"/>
      <c r="J872" s="32"/>
      <c r="K872" s="15"/>
      <c r="L872" s="15"/>
      <c r="M872" s="15"/>
      <c r="N872" s="15"/>
      <c r="Q872" s="2"/>
      <c r="W872" s="22"/>
      <c r="AD872" s="3"/>
      <c r="AF872" s="2"/>
      <c r="AS872" s="2"/>
    </row>
    <row r="873">
      <c r="E873" s="15"/>
      <c r="F873" s="15"/>
      <c r="G873" s="15"/>
      <c r="H873" s="15"/>
      <c r="I873" s="15"/>
      <c r="J873" s="32"/>
      <c r="K873" s="15"/>
      <c r="L873" s="15"/>
      <c r="M873" s="15"/>
      <c r="N873" s="15"/>
      <c r="Q873" s="2"/>
      <c r="W873" s="22"/>
      <c r="AD873" s="3"/>
      <c r="AF873" s="2"/>
      <c r="AS873" s="2"/>
    </row>
    <row r="874">
      <c r="E874" s="15"/>
      <c r="F874" s="15"/>
      <c r="G874" s="15"/>
      <c r="H874" s="15"/>
      <c r="I874" s="15"/>
      <c r="J874" s="32"/>
      <c r="K874" s="15"/>
      <c r="L874" s="15"/>
      <c r="M874" s="15"/>
      <c r="N874" s="15"/>
      <c r="Q874" s="2"/>
      <c r="W874" s="22"/>
      <c r="AD874" s="3"/>
      <c r="AF874" s="2"/>
      <c r="AS874" s="2"/>
    </row>
    <row r="875">
      <c r="E875" s="15"/>
      <c r="F875" s="15"/>
      <c r="G875" s="15"/>
      <c r="H875" s="15"/>
      <c r="I875" s="15"/>
      <c r="J875" s="32"/>
      <c r="K875" s="15"/>
      <c r="L875" s="15"/>
      <c r="M875" s="15"/>
      <c r="N875" s="15"/>
      <c r="Q875" s="2"/>
      <c r="W875" s="22"/>
      <c r="AD875" s="3"/>
      <c r="AF875" s="2"/>
      <c r="AS875" s="2"/>
    </row>
    <row r="876">
      <c r="E876" s="15"/>
      <c r="F876" s="15"/>
      <c r="G876" s="15"/>
      <c r="H876" s="15"/>
      <c r="I876" s="15"/>
      <c r="J876" s="32"/>
      <c r="K876" s="15"/>
      <c r="L876" s="15"/>
      <c r="M876" s="15"/>
      <c r="N876" s="15"/>
      <c r="Q876" s="2"/>
      <c r="W876" s="22"/>
      <c r="AD876" s="3"/>
      <c r="AF876" s="2"/>
      <c r="AS876" s="2"/>
    </row>
    <row r="877">
      <c r="E877" s="15"/>
      <c r="F877" s="15"/>
      <c r="G877" s="15"/>
      <c r="H877" s="15"/>
      <c r="I877" s="15"/>
      <c r="J877" s="32"/>
      <c r="K877" s="15"/>
      <c r="L877" s="15"/>
      <c r="M877" s="15"/>
      <c r="N877" s="15"/>
      <c r="Q877" s="2"/>
      <c r="W877" s="22"/>
      <c r="AD877" s="3"/>
      <c r="AF877" s="2"/>
      <c r="AS877" s="2"/>
    </row>
    <row r="878">
      <c r="E878" s="15"/>
      <c r="F878" s="15"/>
      <c r="G878" s="15"/>
      <c r="H878" s="15"/>
      <c r="I878" s="15"/>
      <c r="J878" s="32"/>
      <c r="K878" s="15"/>
      <c r="L878" s="15"/>
      <c r="M878" s="15"/>
      <c r="N878" s="15"/>
      <c r="Q878" s="2"/>
      <c r="W878" s="22"/>
      <c r="AD878" s="3"/>
      <c r="AF878" s="2"/>
      <c r="AS878" s="2"/>
    </row>
    <row r="879">
      <c r="E879" s="15"/>
      <c r="F879" s="15"/>
      <c r="G879" s="15"/>
      <c r="H879" s="15"/>
      <c r="I879" s="15"/>
      <c r="J879" s="32"/>
      <c r="K879" s="15"/>
      <c r="L879" s="15"/>
      <c r="M879" s="15"/>
      <c r="N879" s="15"/>
      <c r="Q879" s="2"/>
      <c r="W879" s="22"/>
      <c r="AD879" s="3"/>
      <c r="AF879" s="2"/>
      <c r="AS879" s="2"/>
    </row>
    <row r="880">
      <c r="E880" s="15"/>
      <c r="F880" s="15"/>
      <c r="G880" s="15"/>
      <c r="H880" s="15"/>
      <c r="I880" s="15"/>
      <c r="J880" s="32"/>
      <c r="K880" s="15"/>
      <c r="L880" s="15"/>
      <c r="M880" s="15"/>
      <c r="N880" s="15"/>
      <c r="Q880" s="2"/>
      <c r="W880" s="22"/>
      <c r="AD880" s="3"/>
      <c r="AF880" s="2"/>
      <c r="AS880" s="2"/>
    </row>
    <row r="881">
      <c r="E881" s="15"/>
      <c r="F881" s="15"/>
      <c r="G881" s="15"/>
      <c r="H881" s="15"/>
      <c r="I881" s="15"/>
      <c r="J881" s="32"/>
      <c r="K881" s="15"/>
      <c r="L881" s="15"/>
      <c r="M881" s="15"/>
      <c r="N881" s="15"/>
      <c r="Q881" s="2"/>
      <c r="W881" s="22"/>
      <c r="AD881" s="3"/>
      <c r="AF881" s="2"/>
      <c r="AS881" s="2"/>
    </row>
    <row r="882">
      <c r="E882" s="15"/>
      <c r="F882" s="15"/>
      <c r="G882" s="15"/>
      <c r="H882" s="15"/>
      <c r="I882" s="15"/>
      <c r="J882" s="32"/>
      <c r="K882" s="15"/>
      <c r="L882" s="15"/>
      <c r="M882" s="15"/>
      <c r="N882" s="15"/>
      <c r="Q882" s="2"/>
      <c r="W882" s="22"/>
      <c r="AD882" s="3"/>
      <c r="AF882" s="2"/>
      <c r="AS882" s="2"/>
    </row>
    <row r="883">
      <c r="E883" s="15"/>
      <c r="F883" s="15"/>
      <c r="G883" s="15"/>
      <c r="H883" s="15"/>
      <c r="I883" s="15"/>
      <c r="J883" s="32"/>
      <c r="K883" s="15"/>
      <c r="L883" s="15"/>
      <c r="M883" s="15"/>
      <c r="N883" s="15"/>
      <c r="Q883" s="2"/>
      <c r="W883" s="22"/>
      <c r="AD883" s="3"/>
      <c r="AF883" s="2"/>
      <c r="AS883" s="2"/>
    </row>
    <row r="884">
      <c r="E884" s="15"/>
      <c r="F884" s="15"/>
      <c r="G884" s="15"/>
      <c r="H884" s="15"/>
      <c r="I884" s="15"/>
      <c r="J884" s="32"/>
      <c r="K884" s="15"/>
      <c r="L884" s="15"/>
      <c r="M884" s="15"/>
      <c r="N884" s="15"/>
      <c r="Q884" s="2"/>
      <c r="W884" s="22"/>
      <c r="AD884" s="3"/>
      <c r="AF884" s="2"/>
      <c r="AS884" s="2"/>
    </row>
    <row r="885">
      <c r="E885" s="15"/>
      <c r="F885" s="15"/>
      <c r="G885" s="15"/>
      <c r="H885" s="15"/>
      <c r="I885" s="15"/>
      <c r="J885" s="32"/>
      <c r="K885" s="15"/>
      <c r="L885" s="15"/>
      <c r="M885" s="15"/>
      <c r="N885" s="15"/>
      <c r="Q885" s="2"/>
      <c r="W885" s="22"/>
      <c r="AD885" s="3"/>
      <c r="AF885" s="2"/>
      <c r="AS885" s="2"/>
    </row>
    <row r="886">
      <c r="E886" s="15"/>
      <c r="F886" s="15"/>
      <c r="G886" s="15"/>
      <c r="H886" s="15"/>
      <c r="I886" s="15"/>
      <c r="J886" s="32"/>
      <c r="K886" s="15"/>
      <c r="L886" s="15"/>
      <c r="M886" s="15"/>
      <c r="N886" s="15"/>
      <c r="Q886" s="2"/>
      <c r="W886" s="22"/>
      <c r="AD886" s="3"/>
      <c r="AF886" s="2"/>
      <c r="AS886" s="2"/>
    </row>
    <row r="887">
      <c r="E887" s="15"/>
      <c r="F887" s="15"/>
      <c r="G887" s="15"/>
      <c r="H887" s="15"/>
      <c r="I887" s="15"/>
      <c r="J887" s="32"/>
      <c r="K887" s="15"/>
      <c r="L887" s="15"/>
      <c r="M887" s="15"/>
      <c r="N887" s="15"/>
      <c r="Q887" s="2"/>
      <c r="W887" s="22"/>
      <c r="AD887" s="3"/>
      <c r="AF887" s="2"/>
      <c r="AS887" s="2"/>
    </row>
    <row r="888">
      <c r="E888" s="15"/>
      <c r="F888" s="15"/>
      <c r="G888" s="15"/>
      <c r="H888" s="15"/>
      <c r="I888" s="15"/>
      <c r="J888" s="32"/>
      <c r="K888" s="15"/>
      <c r="L888" s="15"/>
      <c r="M888" s="15"/>
      <c r="N888" s="15"/>
      <c r="Q888" s="2"/>
      <c r="W888" s="22"/>
      <c r="AD888" s="3"/>
      <c r="AF888" s="2"/>
      <c r="AS888" s="2"/>
    </row>
    <row r="889">
      <c r="E889" s="15"/>
      <c r="F889" s="15"/>
      <c r="G889" s="15"/>
      <c r="H889" s="15"/>
      <c r="I889" s="15"/>
      <c r="J889" s="32"/>
      <c r="K889" s="15"/>
      <c r="L889" s="15"/>
      <c r="M889" s="15"/>
      <c r="N889" s="15"/>
      <c r="Q889" s="2"/>
      <c r="W889" s="22"/>
      <c r="AD889" s="3"/>
      <c r="AF889" s="2"/>
      <c r="AS889" s="2"/>
    </row>
    <row r="890">
      <c r="E890" s="15"/>
      <c r="F890" s="15"/>
      <c r="G890" s="15"/>
      <c r="H890" s="15"/>
      <c r="I890" s="15"/>
      <c r="J890" s="32"/>
      <c r="K890" s="15"/>
      <c r="L890" s="15"/>
      <c r="M890" s="15"/>
      <c r="N890" s="15"/>
      <c r="Q890" s="2"/>
      <c r="W890" s="22"/>
      <c r="AD890" s="3"/>
      <c r="AF890" s="2"/>
      <c r="AS890" s="2"/>
    </row>
    <row r="891">
      <c r="E891" s="15"/>
      <c r="F891" s="15"/>
      <c r="G891" s="15"/>
      <c r="H891" s="15"/>
      <c r="I891" s="15"/>
      <c r="J891" s="32"/>
      <c r="K891" s="15"/>
      <c r="L891" s="15"/>
      <c r="M891" s="15"/>
      <c r="N891" s="15"/>
      <c r="Q891" s="2"/>
      <c r="W891" s="22"/>
      <c r="AD891" s="3"/>
      <c r="AF891" s="2"/>
      <c r="AS891" s="2"/>
    </row>
    <row r="892">
      <c r="E892" s="15"/>
      <c r="F892" s="15"/>
      <c r="G892" s="15"/>
      <c r="H892" s="15"/>
      <c r="I892" s="15"/>
      <c r="J892" s="32"/>
      <c r="K892" s="15"/>
      <c r="L892" s="15"/>
      <c r="M892" s="15"/>
      <c r="N892" s="15"/>
      <c r="Q892" s="2"/>
      <c r="W892" s="22"/>
      <c r="AD892" s="3"/>
      <c r="AF892" s="2"/>
      <c r="AS892" s="2"/>
    </row>
    <row r="893">
      <c r="E893" s="15"/>
      <c r="F893" s="15"/>
      <c r="G893" s="15"/>
      <c r="H893" s="15"/>
      <c r="I893" s="15"/>
      <c r="J893" s="32"/>
      <c r="K893" s="15"/>
      <c r="L893" s="15"/>
      <c r="M893" s="15"/>
      <c r="N893" s="15"/>
      <c r="Q893" s="2"/>
      <c r="W893" s="22"/>
      <c r="AD893" s="3"/>
      <c r="AF893" s="2"/>
      <c r="AS893" s="2"/>
    </row>
    <row r="894">
      <c r="E894" s="15"/>
      <c r="F894" s="15"/>
      <c r="G894" s="15"/>
      <c r="H894" s="15"/>
      <c r="I894" s="15"/>
      <c r="J894" s="32"/>
      <c r="K894" s="15"/>
      <c r="L894" s="15"/>
      <c r="M894" s="15"/>
      <c r="N894" s="15"/>
      <c r="Q894" s="2"/>
      <c r="W894" s="22"/>
      <c r="AD894" s="3"/>
      <c r="AF894" s="2"/>
      <c r="AS894" s="2"/>
    </row>
    <row r="895">
      <c r="E895" s="15"/>
      <c r="F895" s="15"/>
      <c r="G895" s="15"/>
      <c r="H895" s="15"/>
      <c r="I895" s="15"/>
      <c r="J895" s="32"/>
      <c r="K895" s="15"/>
      <c r="L895" s="15"/>
      <c r="M895" s="15"/>
      <c r="N895" s="15"/>
      <c r="Q895" s="2"/>
      <c r="W895" s="22"/>
      <c r="AD895" s="3"/>
      <c r="AF895" s="2"/>
      <c r="AS895" s="2"/>
    </row>
    <row r="896">
      <c r="E896" s="15"/>
      <c r="F896" s="15"/>
      <c r="G896" s="15"/>
      <c r="H896" s="15"/>
      <c r="I896" s="15"/>
      <c r="J896" s="32"/>
      <c r="K896" s="15"/>
      <c r="L896" s="15"/>
      <c r="M896" s="15"/>
      <c r="N896" s="15"/>
      <c r="Q896" s="2"/>
      <c r="W896" s="22"/>
      <c r="AD896" s="3"/>
      <c r="AF896" s="2"/>
      <c r="AS896" s="2"/>
    </row>
    <row r="897">
      <c r="E897" s="15"/>
      <c r="F897" s="15"/>
      <c r="G897" s="15"/>
      <c r="H897" s="15"/>
      <c r="I897" s="15"/>
      <c r="J897" s="32"/>
      <c r="K897" s="15"/>
      <c r="L897" s="15"/>
      <c r="M897" s="15"/>
      <c r="N897" s="15"/>
      <c r="Q897" s="2"/>
      <c r="W897" s="22"/>
      <c r="AD897" s="3"/>
      <c r="AF897" s="2"/>
      <c r="AS897" s="2"/>
    </row>
    <row r="898">
      <c r="E898" s="15"/>
      <c r="F898" s="15"/>
      <c r="G898" s="15"/>
      <c r="H898" s="15"/>
      <c r="I898" s="15"/>
      <c r="J898" s="32"/>
      <c r="K898" s="15"/>
      <c r="L898" s="15"/>
      <c r="M898" s="15"/>
      <c r="N898" s="15"/>
      <c r="Q898" s="2"/>
      <c r="W898" s="22"/>
      <c r="AD898" s="3"/>
      <c r="AF898" s="2"/>
      <c r="AS898" s="2"/>
    </row>
    <row r="899">
      <c r="E899" s="15"/>
      <c r="F899" s="15"/>
      <c r="G899" s="15"/>
      <c r="H899" s="15"/>
      <c r="I899" s="15"/>
      <c r="J899" s="32"/>
      <c r="K899" s="15"/>
      <c r="L899" s="15"/>
      <c r="M899" s="15"/>
      <c r="N899" s="15"/>
      <c r="Q899" s="2"/>
      <c r="W899" s="22"/>
      <c r="AD899" s="3"/>
      <c r="AF899" s="2"/>
      <c r="AS899" s="2"/>
    </row>
    <row r="900">
      <c r="E900" s="15"/>
      <c r="F900" s="15"/>
      <c r="G900" s="15"/>
      <c r="H900" s="15"/>
      <c r="I900" s="15"/>
      <c r="J900" s="32"/>
      <c r="K900" s="15"/>
      <c r="L900" s="15"/>
      <c r="M900" s="15"/>
      <c r="N900" s="15"/>
      <c r="Q900" s="2"/>
      <c r="W900" s="22"/>
      <c r="AD900" s="3"/>
      <c r="AF900" s="2"/>
      <c r="AS900" s="2"/>
    </row>
    <row r="901">
      <c r="E901" s="15"/>
      <c r="F901" s="15"/>
      <c r="G901" s="15"/>
      <c r="H901" s="15"/>
      <c r="I901" s="15"/>
      <c r="J901" s="32"/>
      <c r="K901" s="15"/>
      <c r="L901" s="15"/>
      <c r="M901" s="15"/>
      <c r="N901" s="15"/>
      <c r="Q901" s="2"/>
      <c r="W901" s="22"/>
      <c r="AD901" s="3"/>
      <c r="AF901" s="2"/>
      <c r="AS901" s="2"/>
    </row>
    <row r="902">
      <c r="E902" s="15"/>
      <c r="F902" s="15"/>
      <c r="G902" s="15"/>
      <c r="H902" s="15"/>
      <c r="I902" s="15"/>
      <c r="J902" s="32"/>
      <c r="K902" s="15"/>
      <c r="L902" s="15"/>
      <c r="M902" s="15"/>
      <c r="N902" s="15"/>
      <c r="Q902" s="2"/>
      <c r="W902" s="22"/>
      <c r="AD902" s="3"/>
      <c r="AF902" s="2"/>
      <c r="AS902" s="2"/>
    </row>
    <row r="903">
      <c r="E903" s="15"/>
      <c r="F903" s="15"/>
      <c r="G903" s="15"/>
      <c r="H903" s="15"/>
      <c r="I903" s="15"/>
      <c r="J903" s="32"/>
      <c r="K903" s="15"/>
      <c r="L903" s="15"/>
      <c r="M903" s="15"/>
      <c r="N903" s="15"/>
      <c r="Q903" s="2"/>
      <c r="W903" s="22"/>
      <c r="AD903" s="3"/>
      <c r="AF903" s="2"/>
      <c r="AS903" s="2"/>
    </row>
    <row r="904">
      <c r="E904" s="15"/>
      <c r="F904" s="15"/>
      <c r="G904" s="15"/>
      <c r="H904" s="15"/>
      <c r="I904" s="15"/>
      <c r="J904" s="32"/>
      <c r="K904" s="15"/>
      <c r="L904" s="15"/>
      <c r="M904" s="15"/>
      <c r="N904" s="15"/>
      <c r="Q904" s="2"/>
      <c r="W904" s="22"/>
      <c r="AD904" s="3"/>
      <c r="AF904" s="2"/>
      <c r="AS904" s="2"/>
    </row>
    <row r="905">
      <c r="E905" s="15"/>
      <c r="F905" s="15"/>
      <c r="G905" s="15"/>
      <c r="H905" s="15"/>
      <c r="I905" s="15"/>
      <c r="J905" s="32"/>
      <c r="K905" s="15"/>
      <c r="L905" s="15"/>
      <c r="M905" s="15"/>
      <c r="N905" s="15"/>
      <c r="Q905" s="2"/>
      <c r="W905" s="22"/>
      <c r="AD905" s="3"/>
      <c r="AF905" s="2"/>
      <c r="AS905" s="2"/>
    </row>
    <row r="906">
      <c r="E906" s="15"/>
      <c r="F906" s="15"/>
      <c r="G906" s="15"/>
      <c r="H906" s="15"/>
      <c r="I906" s="15"/>
      <c r="J906" s="32"/>
      <c r="K906" s="15"/>
      <c r="L906" s="15"/>
      <c r="M906" s="15"/>
      <c r="N906" s="15"/>
      <c r="Q906" s="2"/>
      <c r="W906" s="22"/>
      <c r="AD906" s="3"/>
      <c r="AF906" s="2"/>
      <c r="AS906" s="2"/>
    </row>
    <row r="907">
      <c r="E907" s="15"/>
      <c r="F907" s="15"/>
      <c r="G907" s="15"/>
      <c r="H907" s="15"/>
      <c r="I907" s="15"/>
      <c r="J907" s="32"/>
      <c r="K907" s="15"/>
      <c r="L907" s="15"/>
      <c r="M907" s="15"/>
      <c r="N907" s="15"/>
      <c r="Q907" s="2"/>
      <c r="W907" s="22"/>
      <c r="AD907" s="3"/>
      <c r="AF907" s="2"/>
      <c r="AS907" s="2"/>
    </row>
    <row r="908">
      <c r="E908" s="15"/>
      <c r="F908" s="15"/>
      <c r="G908" s="15"/>
      <c r="H908" s="15"/>
      <c r="I908" s="15"/>
      <c r="J908" s="32"/>
      <c r="K908" s="15"/>
      <c r="L908" s="15"/>
      <c r="M908" s="15"/>
      <c r="N908" s="15"/>
      <c r="Q908" s="2"/>
      <c r="W908" s="22"/>
      <c r="AD908" s="3"/>
      <c r="AF908" s="2"/>
      <c r="AS908" s="2"/>
    </row>
    <row r="909">
      <c r="E909" s="15"/>
      <c r="F909" s="15"/>
      <c r="G909" s="15"/>
      <c r="H909" s="15"/>
      <c r="I909" s="15"/>
      <c r="J909" s="32"/>
      <c r="K909" s="15"/>
      <c r="L909" s="15"/>
      <c r="M909" s="15"/>
      <c r="N909" s="15"/>
      <c r="Q909" s="2"/>
      <c r="W909" s="22"/>
      <c r="AD909" s="3"/>
      <c r="AF909" s="2"/>
      <c r="AS909" s="2"/>
    </row>
    <row r="910">
      <c r="E910" s="15"/>
      <c r="F910" s="15"/>
      <c r="G910" s="15"/>
      <c r="H910" s="15"/>
      <c r="I910" s="15"/>
      <c r="J910" s="32"/>
      <c r="K910" s="15"/>
      <c r="L910" s="15"/>
      <c r="M910" s="15"/>
      <c r="N910" s="15"/>
      <c r="Q910" s="2"/>
      <c r="W910" s="22"/>
      <c r="AD910" s="3"/>
      <c r="AF910" s="2"/>
      <c r="AS910" s="2"/>
    </row>
    <row r="911">
      <c r="E911" s="15"/>
      <c r="F911" s="15"/>
      <c r="G911" s="15"/>
      <c r="H911" s="15"/>
      <c r="I911" s="15"/>
      <c r="J911" s="32"/>
      <c r="K911" s="15"/>
      <c r="L911" s="15"/>
      <c r="M911" s="15"/>
      <c r="N911" s="15"/>
      <c r="Q911" s="2"/>
      <c r="W911" s="22"/>
      <c r="AD911" s="3"/>
      <c r="AF911" s="2"/>
      <c r="AS911" s="2"/>
    </row>
    <row r="912">
      <c r="E912" s="15"/>
      <c r="F912" s="15"/>
      <c r="G912" s="15"/>
      <c r="H912" s="15"/>
      <c r="I912" s="15"/>
      <c r="J912" s="32"/>
      <c r="K912" s="15"/>
      <c r="L912" s="15"/>
      <c r="M912" s="15"/>
      <c r="N912" s="15"/>
      <c r="Q912" s="2"/>
      <c r="W912" s="22"/>
      <c r="AD912" s="3"/>
      <c r="AF912" s="2"/>
      <c r="AS912" s="2"/>
    </row>
    <row r="913">
      <c r="E913" s="15"/>
      <c r="F913" s="15"/>
      <c r="G913" s="15"/>
      <c r="H913" s="15"/>
      <c r="I913" s="15"/>
      <c r="J913" s="32"/>
      <c r="K913" s="15"/>
      <c r="L913" s="15"/>
      <c r="M913" s="15"/>
      <c r="N913" s="15"/>
      <c r="Q913" s="2"/>
      <c r="W913" s="22"/>
      <c r="AD913" s="3"/>
      <c r="AF913" s="2"/>
      <c r="AS913" s="2"/>
    </row>
    <row r="914">
      <c r="E914" s="15"/>
      <c r="F914" s="15"/>
      <c r="G914" s="15"/>
      <c r="H914" s="15"/>
      <c r="I914" s="15"/>
      <c r="J914" s="32"/>
      <c r="K914" s="15"/>
      <c r="L914" s="15"/>
      <c r="M914" s="15"/>
      <c r="N914" s="15"/>
      <c r="Q914" s="2"/>
      <c r="W914" s="22"/>
      <c r="AD914" s="3"/>
      <c r="AF914" s="2"/>
      <c r="AS914" s="2"/>
    </row>
    <row r="915">
      <c r="E915" s="15"/>
      <c r="F915" s="15"/>
      <c r="G915" s="15"/>
      <c r="H915" s="15"/>
      <c r="I915" s="15"/>
      <c r="J915" s="32"/>
      <c r="K915" s="15"/>
      <c r="L915" s="15"/>
      <c r="M915" s="15"/>
      <c r="N915" s="15"/>
      <c r="Q915" s="2"/>
      <c r="W915" s="22"/>
      <c r="AD915" s="3"/>
      <c r="AF915" s="2"/>
      <c r="AS915" s="2"/>
    </row>
    <row r="916">
      <c r="E916" s="15"/>
      <c r="F916" s="15"/>
      <c r="G916" s="15"/>
      <c r="H916" s="15"/>
      <c r="I916" s="15"/>
      <c r="J916" s="32"/>
      <c r="K916" s="15"/>
      <c r="L916" s="15"/>
      <c r="M916" s="15"/>
      <c r="N916" s="15"/>
      <c r="Q916" s="2"/>
      <c r="W916" s="22"/>
      <c r="AD916" s="3"/>
      <c r="AF916" s="2"/>
      <c r="AS916" s="2"/>
    </row>
    <row r="917">
      <c r="E917" s="15"/>
      <c r="F917" s="15"/>
      <c r="G917" s="15"/>
      <c r="H917" s="15"/>
      <c r="I917" s="15"/>
      <c r="J917" s="32"/>
      <c r="K917" s="15"/>
      <c r="L917" s="15"/>
      <c r="M917" s="15"/>
      <c r="N917" s="15"/>
      <c r="Q917" s="2"/>
      <c r="W917" s="22"/>
      <c r="AD917" s="3"/>
      <c r="AF917" s="2"/>
      <c r="AS917" s="2"/>
    </row>
    <row r="918">
      <c r="E918" s="15"/>
      <c r="F918" s="15"/>
      <c r="G918" s="15"/>
      <c r="H918" s="15"/>
      <c r="I918" s="15"/>
      <c r="J918" s="32"/>
      <c r="K918" s="15"/>
      <c r="L918" s="15"/>
      <c r="M918" s="15"/>
      <c r="N918" s="15"/>
      <c r="Q918" s="2"/>
      <c r="W918" s="22"/>
      <c r="AD918" s="3"/>
      <c r="AF918" s="2"/>
      <c r="AS918" s="2"/>
    </row>
    <row r="919">
      <c r="E919" s="15"/>
      <c r="F919" s="15"/>
      <c r="G919" s="15"/>
      <c r="H919" s="15"/>
      <c r="I919" s="15"/>
      <c r="J919" s="32"/>
      <c r="K919" s="15"/>
      <c r="L919" s="15"/>
      <c r="M919" s="15"/>
      <c r="N919" s="15"/>
      <c r="Q919" s="2"/>
      <c r="W919" s="22"/>
      <c r="AD919" s="3"/>
      <c r="AF919" s="2"/>
      <c r="AS919" s="2"/>
    </row>
    <row r="920">
      <c r="E920" s="15"/>
      <c r="F920" s="15"/>
      <c r="G920" s="15"/>
      <c r="H920" s="15"/>
      <c r="I920" s="15"/>
      <c r="J920" s="32"/>
      <c r="K920" s="15"/>
      <c r="L920" s="15"/>
      <c r="M920" s="15"/>
      <c r="N920" s="15"/>
      <c r="Q920" s="2"/>
      <c r="W920" s="22"/>
      <c r="AD920" s="3"/>
      <c r="AF920" s="2"/>
      <c r="AS920" s="2"/>
    </row>
    <row r="921">
      <c r="E921" s="15"/>
      <c r="F921" s="15"/>
      <c r="G921" s="15"/>
      <c r="H921" s="15"/>
      <c r="I921" s="15"/>
      <c r="J921" s="32"/>
      <c r="K921" s="15"/>
      <c r="L921" s="15"/>
      <c r="M921" s="15"/>
      <c r="N921" s="15"/>
      <c r="Q921" s="2"/>
      <c r="W921" s="22"/>
      <c r="AD921" s="3"/>
      <c r="AF921" s="2"/>
      <c r="AS921" s="2"/>
    </row>
    <row r="922">
      <c r="E922" s="15"/>
      <c r="F922" s="15"/>
      <c r="G922" s="15"/>
      <c r="H922" s="15"/>
      <c r="I922" s="15"/>
      <c r="J922" s="32"/>
      <c r="K922" s="15"/>
      <c r="L922" s="15"/>
      <c r="M922" s="15"/>
      <c r="N922" s="15"/>
      <c r="Q922" s="2"/>
      <c r="W922" s="22"/>
      <c r="AD922" s="3"/>
      <c r="AF922" s="2"/>
      <c r="AS922" s="2"/>
    </row>
    <row r="923">
      <c r="E923" s="15"/>
      <c r="F923" s="15"/>
      <c r="G923" s="15"/>
      <c r="H923" s="15"/>
      <c r="I923" s="15"/>
      <c r="J923" s="32"/>
      <c r="K923" s="15"/>
      <c r="L923" s="15"/>
      <c r="M923" s="15"/>
      <c r="N923" s="15"/>
      <c r="Q923" s="2"/>
      <c r="W923" s="22"/>
      <c r="AD923" s="3"/>
      <c r="AF923" s="2"/>
      <c r="AS923" s="2"/>
    </row>
    <row r="924">
      <c r="E924" s="15"/>
      <c r="F924" s="15"/>
      <c r="G924" s="15"/>
      <c r="H924" s="15"/>
      <c r="I924" s="15"/>
      <c r="J924" s="32"/>
      <c r="K924" s="15"/>
      <c r="L924" s="15"/>
      <c r="M924" s="15"/>
      <c r="N924" s="15"/>
      <c r="Q924" s="2"/>
      <c r="W924" s="22"/>
      <c r="AD924" s="3"/>
      <c r="AF924" s="2"/>
      <c r="AS924" s="2"/>
    </row>
    <row r="925">
      <c r="E925" s="15"/>
      <c r="F925" s="15"/>
      <c r="G925" s="15"/>
      <c r="H925" s="15"/>
      <c r="I925" s="15"/>
      <c r="J925" s="32"/>
      <c r="K925" s="15"/>
      <c r="L925" s="15"/>
      <c r="M925" s="15"/>
      <c r="N925" s="15"/>
      <c r="Q925" s="2"/>
      <c r="W925" s="22"/>
      <c r="AD925" s="3"/>
      <c r="AF925" s="2"/>
      <c r="AS925" s="2"/>
    </row>
    <row r="926">
      <c r="E926" s="15"/>
      <c r="F926" s="15"/>
      <c r="G926" s="15"/>
      <c r="H926" s="15"/>
      <c r="I926" s="15"/>
      <c r="J926" s="32"/>
      <c r="K926" s="15"/>
      <c r="L926" s="15"/>
      <c r="M926" s="15"/>
      <c r="N926" s="15"/>
      <c r="Q926" s="2"/>
      <c r="W926" s="22"/>
      <c r="AD926" s="3"/>
      <c r="AF926" s="2"/>
      <c r="AS926" s="2"/>
    </row>
    <row r="927">
      <c r="E927" s="15"/>
      <c r="F927" s="15"/>
      <c r="G927" s="15"/>
      <c r="H927" s="15"/>
      <c r="I927" s="15"/>
      <c r="J927" s="32"/>
      <c r="K927" s="15"/>
      <c r="L927" s="15"/>
      <c r="M927" s="15"/>
      <c r="N927" s="15"/>
      <c r="Q927" s="2"/>
      <c r="W927" s="22"/>
      <c r="AD927" s="3"/>
      <c r="AF927" s="2"/>
      <c r="AS927" s="2"/>
    </row>
    <row r="928">
      <c r="E928" s="15"/>
      <c r="F928" s="15"/>
      <c r="G928" s="15"/>
      <c r="H928" s="15"/>
      <c r="I928" s="15"/>
      <c r="J928" s="32"/>
      <c r="K928" s="15"/>
      <c r="L928" s="15"/>
      <c r="M928" s="15"/>
      <c r="N928" s="15"/>
      <c r="Q928" s="2"/>
      <c r="W928" s="22"/>
      <c r="AD928" s="3"/>
      <c r="AF928" s="2"/>
      <c r="AS928" s="2"/>
    </row>
    <row r="929">
      <c r="E929" s="15"/>
      <c r="F929" s="15"/>
      <c r="G929" s="15"/>
      <c r="H929" s="15"/>
      <c r="I929" s="15"/>
      <c r="J929" s="32"/>
      <c r="K929" s="15"/>
      <c r="L929" s="15"/>
      <c r="M929" s="15"/>
      <c r="N929" s="15"/>
      <c r="Q929" s="2"/>
      <c r="W929" s="22"/>
      <c r="AD929" s="3"/>
      <c r="AF929" s="2"/>
      <c r="AS929" s="2"/>
    </row>
    <row r="930">
      <c r="E930" s="15"/>
      <c r="F930" s="15"/>
      <c r="G930" s="15"/>
      <c r="H930" s="15"/>
      <c r="I930" s="15"/>
      <c r="J930" s="32"/>
      <c r="K930" s="15"/>
      <c r="L930" s="15"/>
      <c r="M930" s="15"/>
      <c r="N930" s="15"/>
      <c r="Q930" s="2"/>
      <c r="W930" s="22"/>
      <c r="AD930" s="3"/>
      <c r="AF930" s="2"/>
      <c r="AS930" s="2"/>
    </row>
    <row r="931">
      <c r="E931" s="15"/>
      <c r="F931" s="15"/>
      <c r="G931" s="15"/>
      <c r="H931" s="15"/>
      <c r="I931" s="15"/>
      <c r="J931" s="32"/>
      <c r="K931" s="15"/>
      <c r="L931" s="15"/>
      <c r="M931" s="15"/>
      <c r="N931" s="15"/>
      <c r="Q931" s="2"/>
      <c r="W931" s="22"/>
      <c r="AD931" s="3"/>
      <c r="AF931" s="2"/>
      <c r="AS931" s="2"/>
    </row>
    <row r="932">
      <c r="E932" s="15"/>
      <c r="F932" s="15"/>
      <c r="G932" s="15"/>
      <c r="H932" s="15"/>
      <c r="I932" s="15"/>
      <c r="J932" s="32"/>
      <c r="K932" s="15"/>
      <c r="L932" s="15"/>
      <c r="M932" s="15"/>
      <c r="N932" s="15"/>
      <c r="Q932" s="2"/>
      <c r="W932" s="22"/>
      <c r="AD932" s="3"/>
      <c r="AF932" s="2"/>
      <c r="AS932" s="2"/>
    </row>
    <row r="933">
      <c r="E933" s="15"/>
      <c r="F933" s="15"/>
      <c r="G933" s="15"/>
      <c r="H933" s="15"/>
      <c r="I933" s="15"/>
      <c r="J933" s="32"/>
      <c r="K933" s="15"/>
      <c r="L933" s="15"/>
      <c r="M933" s="15"/>
      <c r="N933" s="15"/>
      <c r="Q933" s="2"/>
      <c r="W933" s="22"/>
      <c r="AD933" s="3"/>
      <c r="AF933" s="2"/>
      <c r="AS933" s="2"/>
    </row>
    <row r="934">
      <c r="E934" s="15"/>
      <c r="F934" s="15"/>
      <c r="G934" s="15"/>
      <c r="H934" s="15"/>
      <c r="I934" s="15"/>
      <c r="J934" s="32"/>
      <c r="K934" s="15"/>
      <c r="L934" s="15"/>
      <c r="M934" s="15"/>
      <c r="N934" s="15"/>
      <c r="Q934" s="2"/>
      <c r="W934" s="22"/>
      <c r="AD934" s="3"/>
      <c r="AF934" s="2"/>
      <c r="AS934" s="2"/>
    </row>
    <row r="935">
      <c r="E935" s="15"/>
      <c r="F935" s="15"/>
      <c r="G935" s="15"/>
      <c r="H935" s="15"/>
      <c r="I935" s="15"/>
      <c r="J935" s="32"/>
      <c r="K935" s="15"/>
      <c r="L935" s="15"/>
      <c r="M935" s="15"/>
      <c r="N935" s="15"/>
      <c r="Q935" s="2"/>
      <c r="W935" s="22"/>
      <c r="AD935" s="3"/>
      <c r="AF935" s="2"/>
      <c r="AS935" s="2"/>
    </row>
    <row r="936">
      <c r="E936" s="15"/>
      <c r="F936" s="15"/>
      <c r="G936" s="15"/>
      <c r="H936" s="15"/>
      <c r="I936" s="15"/>
      <c r="J936" s="32"/>
      <c r="K936" s="15"/>
      <c r="L936" s="15"/>
      <c r="M936" s="15"/>
      <c r="N936" s="15"/>
      <c r="Q936" s="2"/>
      <c r="W936" s="22"/>
      <c r="AD936" s="3"/>
      <c r="AF936" s="2"/>
      <c r="AS936" s="2"/>
    </row>
    <row r="937">
      <c r="E937" s="15"/>
      <c r="F937" s="15"/>
      <c r="G937" s="15"/>
      <c r="H937" s="15"/>
      <c r="I937" s="15"/>
      <c r="J937" s="32"/>
      <c r="K937" s="15"/>
      <c r="L937" s="15"/>
      <c r="M937" s="15"/>
      <c r="N937" s="15"/>
      <c r="Q937" s="2"/>
      <c r="W937" s="22"/>
      <c r="AD937" s="3"/>
      <c r="AF937" s="2"/>
      <c r="AS937" s="2"/>
    </row>
    <row r="938">
      <c r="E938" s="15"/>
      <c r="F938" s="15"/>
      <c r="G938" s="15"/>
      <c r="H938" s="15"/>
      <c r="I938" s="15"/>
      <c r="J938" s="32"/>
      <c r="K938" s="15"/>
      <c r="L938" s="15"/>
      <c r="M938" s="15"/>
      <c r="N938" s="15"/>
      <c r="Q938" s="2"/>
      <c r="W938" s="22"/>
      <c r="AD938" s="3"/>
      <c r="AF938" s="2"/>
      <c r="AS938" s="2"/>
    </row>
    <row r="939">
      <c r="E939" s="15"/>
      <c r="F939" s="15"/>
      <c r="G939" s="15"/>
      <c r="H939" s="15"/>
      <c r="I939" s="15"/>
      <c r="J939" s="32"/>
      <c r="K939" s="15"/>
      <c r="L939" s="15"/>
      <c r="M939" s="15"/>
      <c r="N939" s="15"/>
      <c r="Q939" s="2"/>
      <c r="W939" s="22"/>
      <c r="AD939" s="3"/>
      <c r="AF939" s="2"/>
      <c r="AS939" s="2"/>
    </row>
    <row r="940">
      <c r="E940" s="15"/>
      <c r="F940" s="15"/>
      <c r="G940" s="15"/>
      <c r="H940" s="15"/>
      <c r="I940" s="15"/>
      <c r="J940" s="32"/>
      <c r="K940" s="15"/>
      <c r="L940" s="15"/>
      <c r="M940" s="15"/>
      <c r="N940" s="15"/>
      <c r="Q940" s="2"/>
      <c r="W940" s="22"/>
      <c r="AD940" s="3"/>
      <c r="AF940" s="2"/>
      <c r="AS940" s="2"/>
    </row>
    <row r="941">
      <c r="E941" s="15"/>
      <c r="F941" s="15"/>
      <c r="G941" s="15"/>
      <c r="H941" s="15"/>
      <c r="I941" s="15"/>
      <c r="J941" s="32"/>
      <c r="K941" s="15"/>
      <c r="L941" s="15"/>
      <c r="M941" s="15"/>
      <c r="N941" s="15"/>
      <c r="Q941" s="2"/>
      <c r="W941" s="22"/>
      <c r="AD941" s="3"/>
      <c r="AF941" s="2"/>
      <c r="AS941" s="2"/>
    </row>
    <row r="942">
      <c r="E942" s="15"/>
      <c r="F942" s="15"/>
      <c r="G942" s="15"/>
      <c r="H942" s="15"/>
      <c r="I942" s="15"/>
      <c r="J942" s="32"/>
      <c r="K942" s="15"/>
      <c r="L942" s="15"/>
      <c r="M942" s="15"/>
      <c r="N942" s="15"/>
      <c r="Q942" s="2"/>
      <c r="W942" s="22"/>
      <c r="AD942" s="3"/>
      <c r="AF942" s="2"/>
      <c r="AS942" s="2"/>
    </row>
    <row r="943">
      <c r="E943" s="15"/>
      <c r="F943" s="15"/>
      <c r="G943" s="15"/>
      <c r="H943" s="15"/>
      <c r="I943" s="15"/>
      <c r="J943" s="32"/>
      <c r="K943" s="15"/>
      <c r="L943" s="15"/>
      <c r="M943" s="15"/>
      <c r="N943" s="15"/>
      <c r="Q943" s="2"/>
      <c r="W943" s="22"/>
      <c r="AD943" s="3"/>
      <c r="AF943" s="2"/>
      <c r="AS943" s="2"/>
    </row>
    <row r="944">
      <c r="E944" s="15"/>
      <c r="F944" s="15"/>
      <c r="G944" s="15"/>
      <c r="H944" s="15"/>
      <c r="I944" s="15"/>
      <c r="J944" s="32"/>
      <c r="K944" s="15"/>
      <c r="L944" s="15"/>
      <c r="M944" s="15"/>
      <c r="N944" s="15"/>
      <c r="Q944" s="2"/>
      <c r="W944" s="22"/>
      <c r="AD944" s="3"/>
      <c r="AF944" s="2"/>
      <c r="AS944" s="2"/>
    </row>
    <row r="945">
      <c r="E945" s="15"/>
      <c r="F945" s="15"/>
      <c r="G945" s="15"/>
      <c r="H945" s="15"/>
      <c r="I945" s="15"/>
      <c r="J945" s="32"/>
      <c r="K945" s="15"/>
      <c r="L945" s="15"/>
      <c r="M945" s="15"/>
      <c r="N945" s="15"/>
      <c r="Q945" s="2"/>
      <c r="W945" s="22"/>
      <c r="AD945" s="3"/>
      <c r="AF945" s="2"/>
      <c r="AS945" s="2"/>
    </row>
    <row r="946">
      <c r="E946" s="15"/>
      <c r="F946" s="15"/>
      <c r="G946" s="15"/>
      <c r="H946" s="15"/>
      <c r="I946" s="15"/>
      <c r="J946" s="32"/>
      <c r="K946" s="15"/>
      <c r="L946" s="15"/>
      <c r="M946" s="15"/>
      <c r="N946" s="15"/>
      <c r="Q946" s="2"/>
      <c r="W946" s="22"/>
      <c r="AD946" s="3"/>
      <c r="AF946" s="2"/>
      <c r="AS946" s="2"/>
    </row>
    <row r="947">
      <c r="E947" s="15"/>
      <c r="F947" s="15"/>
      <c r="G947" s="15"/>
      <c r="H947" s="15"/>
      <c r="I947" s="15"/>
      <c r="J947" s="32"/>
      <c r="K947" s="15"/>
      <c r="L947" s="15"/>
      <c r="M947" s="15"/>
      <c r="N947" s="15"/>
      <c r="Q947" s="2"/>
      <c r="W947" s="22"/>
      <c r="AD947" s="3"/>
      <c r="AF947" s="2"/>
      <c r="AS947" s="2"/>
    </row>
    <row r="948">
      <c r="E948" s="15"/>
      <c r="F948" s="15"/>
      <c r="G948" s="15"/>
      <c r="H948" s="15"/>
      <c r="I948" s="15"/>
      <c r="J948" s="32"/>
      <c r="K948" s="15"/>
      <c r="L948" s="15"/>
      <c r="M948" s="15"/>
      <c r="N948" s="15"/>
      <c r="Q948" s="2"/>
      <c r="W948" s="22"/>
      <c r="AD948" s="3"/>
      <c r="AF948" s="2"/>
      <c r="AS948" s="2"/>
    </row>
    <row r="949">
      <c r="E949" s="15"/>
      <c r="F949" s="15"/>
      <c r="G949" s="15"/>
      <c r="H949" s="15"/>
      <c r="I949" s="15"/>
      <c r="J949" s="32"/>
      <c r="K949" s="15"/>
      <c r="L949" s="15"/>
      <c r="M949" s="15"/>
      <c r="N949" s="15"/>
      <c r="Q949" s="2"/>
      <c r="W949" s="22"/>
      <c r="AD949" s="3"/>
      <c r="AF949" s="2"/>
      <c r="AS949" s="2"/>
    </row>
    <row r="950">
      <c r="E950" s="15"/>
      <c r="F950" s="15"/>
      <c r="G950" s="15"/>
      <c r="H950" s="15"/>
      <c r="I950" s="15"/>
      <c r="J950" s="32"/>
      <c r="K950" s="15"/>
      <c r="L950" s="15"/>
      <c r="M950" s="15"/>
      <c r="N950" s="15"/>
      <c r="Q950" s="2"/>
      <c r="W950" s="22"/>
      <c r="AD950" s="3"/>
      <c r="AF950" s="2"/>
      <c r="AS950" s="2"/>
    </row>
    <row r="951">
      <c r="E951" s="15"/>
      <c r="F951" s="15"/>
      <c r="G951" s="15"/>
      <c r="H951" s="15"/>
      <c r="I951" s="15"/>
      <c r="J951" s="32"/>
      <c r="K951" s="15"/>
      <c r="L951" s="15"/>
      <c r="M951" s="15"/>
      <c r="N951" s="15"/>
      <c r="Q951" s="2"/>
      <c r="W951" s="22"/>
      <c r="AD951" s="3"/>
      <c r="AF951" s="2"/>
      <c r="AS951" s="2"/>
    </row>
    <row r="952">
      <c r="E952" s="15"/>
      <c r="F952" s="15"/>
      <c r="G952" s="15"/>
      <c r="H952" s="15"/>
      <c r="I952" s="15"/>
      <c r="J952" s="32"/>
      <c r="K952" s="15"/>
      <c r="L952" s="15"/>
      <c r="M952" s="15"/>
      <c r="N952" s="15"/>
      <c r="Q952" s="2"/>
      <c r="W952" s="22"/>
      <c r="AD952" s="3"/>
      <c r="AF952" s="2"/>
      <c r="AS952" s="2"/>
    </row>
    <row r="953">
      <c r="E953" s="15"/>
      <c r="F953" s="15"/>
      <c r="G953" s="15"/>
      <c r="H953" s="15"/>
      <c r="I953" s="15"/>
      <c r="J953" s="32"/>
      <c r="K953" s="15"/>
      <c r="L953" s="15"/>
      <c r="M953" s="15"/>
      <c r="N953" s="15"/>
      <c r="Q953" s="2"/>
      <c r="W953" s="22"/>
      <c r="AD953" s="3"/>
      <c r="AF953" s="2"/>
      <c r="AS953" s="2"/>
    </row>
    <row r="954">
      <c r="E954" s="15"/>
      <c r="F954" s="15"/>
      <c r="G954" s="15"/>
      <c r="H954" s="15"/>
      <c r="I954" s="15"/>
      <c r="J954" s="32"/>
      <c r="K954" s="15"/>
      <c r="L954" s="15"/>
      <c r="M954" s="15"/>
      <c r="N954" s="15"/>
      <c r="Q954" s="2"/>
      <c r="W954" s="22"/>
      <c r="AD954" s="3"/>
      <c r="AF954" s="2"/>
      <c r="AS954" s="2"/>
    </row>
    <row r="955">
      <c r="E955" s="15"/>
      <c r="F955" s="15"/>
      <c r="G955" s="15"/>
      <c r="H955" s="15"/>
      <c r="I955" s="15"/>
      <c r="J955" s="32"/>
      <c r="K955" s="15"/>
      <c r="L955" s="15"/>
      <c r="M955" s="15"/>
      <c r="N955" s="15"/>
      <c r="Q955" s="2"/>
      <c r="W955" s="22"/>
      <c r="AD955" s="3"/>
      <c r="AF955" s="2"/>
      <c r="AS955" s="2"/>
    </row>
    <row r="956">
      <c r="E956" s="15"/>
      <c r="F956" s="15"/>
      <c r="G956" s="15"/>
      <c r="H956" s="15"/>
      <c r="I956" s="15"/>
      <c r="J956" s="32"/>
      <c r="K956" s="15"/>
      <c r="L956" s="15"/>
      <c r="M956" s="15"/>
      <c r="N956" s="15"/>
      <c r="Q956" s="2"/>
      <c r="W956" s="22"/>
      <c r="AD956" s="3"/>
      <c r="AF956" s="2"/>
      <c r="AS956" s="2"/>
    </row>
    <row r="957">
      <c r="E957" s="15"/>
      <c r="F957" s="15"/>
      <c r="G957" s="15"/>
      <c r="H957" s="15"/>
      <c r="I957" s="15"/>
      <c r="J957" s="32"/>
      <c r="K957" s="15"/>
      <c r="L957" s="15"/>
      <c r="M957" s="15"/>
      <c r="N957" s="15"/>
      <c r="Q957" s="2"/>
      <c r="W957" s="22"/>
      <c r="AD957" s="3"/>
      <c r="AF957" s="2"/>
      <c r="AS957" s="2"/>
    </row>
    <row r="958">
      <c r="E958" s="15"/>
      <c r="F958" s="15"/>
      <c r="G958" s="15"/>
      <c r="H958" s="15"/>
      <c r="I958" s="15"/>
      <c r="J958" s="32"/>
      <c r="K958" s="15"/>
      <c r="L958" s="15"/>
      <c r="M958" s="15"/>
      <c r="N958" s="15"/>
      <c r="Q958" s="2"/>
      <c r="W958" s="22"/>
      <c r="AD958" s="3"/>
      <c r="AF958" s="2"/>
      <c r="AS958" s="2"/>
    </row>
    <row r="959">
      <c r="E959" s="15"/>
      <c r="F959" s="15"/>
      <c r="G959" s="15"/>
      <c r="H959" s="15"/>
      <c r="I959" s="15"/>
      <c r="J959" s="32"/>
      <c r="K959" s="15"/>
      <c r="L959" s="15"/>
      <c r="M959" s="15"/>
      <c r="N959" s="15"/>
      <c r="Q959" s="2"/>
      <c r="W959" s="22"/>
      <c r="AD959" s="3"/>
      <c r="AF959" s="2"/>
      <c r="AS959" s="2"/>
    </row>
    <row r="960">
      <c r="E960" s="15"/>
      <c r="F960" s="15"/>
      <c r="G960" s="15"/>
      <c r="H960" s="15"/>
      <c r="I960" s="15"/>
      <c r="J960" s="32"/>
      <c r="K960" s="15"/>
      <c r="L960" s="15"/>
      <c r="M960" s="15"/>
      <c r="N960" s="15"/>
      <c r="Q960" s="2"/>
      <c r="W960" s="22"/>
      <c r="AD960" s="3"/>
      <c r="AF960" s="2"/>
      <c r="AS960" s="2"/>
    </row>
    <row r="961">
      <c r="E961" s="15"/>
      <c r="F961" s="15"/>
      <c r="G961" s="15"/>
      <c r="H961" s="15"/>
      <c r="I961" s="15"/>
      <c r="J961" s="32"/>
      <c r="K961" s="15"/>
      <c r="L961" s="15"/>
      <c r="M961" s="15"/>
      <c r="N961" s="15"/>
      <c r="Q961" s="2"/>
      <c r="W961" s="22"/>
      <c r="AD961" s="3"/>
      <c r="AF961" s="2"/>
      <c r="AS961" s="2"/>
    </row>
    <row r="962">
      <c r="E962" s="15"/>
      <c r="F962" s="15"/>
      <c r="G962" s="15"/>
      <c r="H962" s="15"/>
      <c r="I962" s="15"/>
      <c r="J962" s="32"/>
      <c r="K962" s="15"/>
      <c r="L962" s="15"/>
      <c r="M962" s="15"/>
      <c r="N962" s="15"/>
      <c r="Q962" s="2"/>
      <c r="W962" s="22"/>
      <c r="AD962" s="3"/>
      <c r="AF962" s="2"/>
      <c r="AS962" s="2"/>
    </row>
    <row r="963">
      <c r="E963" s="15"/>
      <c r="F963" s="15"/>
      <c r="G963" s="15"/>
      <c r="H963" s="15"/>
      <c r="I963" s="15"/>
      <c r="J963" s="32"/>
      <c r="K963" s="15"/>
      <c r="L963" s="15"/>
      <c r="M963" s="15"/>
      <c r="N963" s="15"/>
      <c r="Q963" s="2"/>
      <c r="W963" s="22"/>
      <c r="AD963" s="3"/>
      <c r="AF963" s="2"/>
      <c r="AS963" s="2"/>
    </row>
    <row r="964">
      <c r="E964" s="15"/>
      <c r="F964" s="15"/>
      <c r="G964" s="15"/>
      <c r="H964" s="15"/>
      <c r="I964" s="15"/>
      <c r="J964" s="32"/>
      <c r="K964" s="15"/>
      <c r="L964" s="15"/>
      <c r="M964" s="15"/>
      <c r="N964" s="15"/>
      <c r="Q964" s="2"/>
      <c r="W964" s="22"/>
      <c r="AD964" s="3"/>
      <c r="AF964" s="2"/>
      <c r="AS964" s="2"/>
    </row>
    <row r="965">
      <c r="E965" s="15"/>
      <c r="F965" s="15"/>
      <c r="G965" s="15"/>
      <c r="H965" s="15"/>
      <c r="I965" s="15"/>
      <c r="J965" s="32"/>
      <c r="K965" s="15"/>
      <c r="L965" s="15"/>
      <c r="M965" s="15"/>
      <c r="N965" s="15"/>
      <c r="Q965" s="2"/>
      <c r="W965" s="22"/>
      <c r="AD965" s="3"/>
      <c r="AF965" s="2"/>
      <c r="AS965" s="2"/>
    </row>
    <row r="966">
      <c r="E966" s="15"/>
      <c r="F966" s="15"/>
      <c r="G966" s="15"/>
      <c r="H966" s="15"/>
      <c r="I966" s="15"/>
      <c r="J966" s="32"/>
      <c r="K966" s="15"/>
      <c r="L966" s="15"/>
      <c r="M966" s="15"/>
      <c r="N966" s="15"/>
      <c r="Q966" s="2"/>
      <c r="W966" s="22"/>
      <c r="AD966" s="3"/>
      <c r="AF966" s="2"/>
      <c r="AS966" s="2"/>
    </row>
    <row r="967">
      <c r="E967" s="15"/>
      <c r="F967" s="15"/>
      <c r="G967" s="15"/>
      <c r="H967" s="15"/>
      <c r="I967" s="15"/>
      <c r="J967" s="32"/>
      <c r="K967" s="15"/>
      <c r="L967" s="15"/>
      <c r="M967" s="15"/>
      <c r="N967" s="15"/>
      <c r="Q967" s="2"/>
      <c r="W967" s="22"/>
      <c r="AD967" s="3"/>
      <c r="AF967" s="2"/>
      <c r="AS967" s="2"/>
    </row>
    <row r="968">
      <c r="E968" s="15"/>
      <c r="F968" s="15"/>
      <c r="G968" s="15"/>
      <c r="H968" s="15"/>
      <c r="I968" s="15"/>
      <c r="J968" s="32"/>
      <c r="K968" s="15"/>
      <c r="L968" s="15"/>
      <c r="M968" s="15"/>
      <c r="N968" s="15"/>
      <c r="Q968" s="2"/>
      <c r="W968" s="22"/>
      <c r="AD968" s="3"/>
      <c r="AF968" s="2"/>
      <c r="AS968" s="2"/>
    </row>
    <row r="969">
      <c r="E969" s="15"/>
      <c r="F969" s="15"/>
      <c r="G969" s="15"/>
      <c r="H969" s="15"/>
      <c r="I969" s="15"/>
      <c r="J969" s="32"/>
      <c r="K969" s="15"/>
      <c r="L969" s="15"/>
      <c r="M969" s="15"/>
      <c r="N969" s="15"/>
      <c r="Q969" s="2"/>
      <c r="W969" s="22"/>
      <c r="AD969" s="3"/>
      <c r="AF969" s="2"/>
      <c r="AS969" s="2"/>
    </row>
    <row r="970">
      <c r="E970" s="15"/>
      <c r="F970" s="15"/>
      <c r="G970" s="15"/>
      <c r="H970" s="15"/>
      <c r="I970" s="15"/>
      <c r="J970" s="32"/>
      <c r="K970" s="15"/>
      <c r="L970" s="15"/>
      <c r="M970" s="15"/>
      <c r="N970" s="15"/>
      <c r="Q970" s="2"/>
      <c r="W970" s="22"/>
      <c r="AD970" s="3"/>
      <c r="AF970" s="2"/>
      <c r="AS970" s="2"/>
    </row>
    <row r="971">
      <c r="E971" s="15"/>
      <c r="F971" s="15"/>
      <c r="G971" s="15"/>
      <c r="H971" s="15"/>
      <c r="I971" s="15"/>
      <c r="J971" s="32"/>
      <c r="K971" s="15"/>
      <c r="L971" s="15"/>
      <c r="M971" s="15"/>
      <c r="N971" s="15"/>
      <c r="Q971" s="2"/>
      <c r="W971" s="22"/>
      <c r="AD971" s="3"/>
      <c r="AF971" s="2"/>
      <c r="AS971" s="2"/>
    </row>
    <row r="972">
      <c r="E972" s="15"/>
      <c r="F972" s="15"/>
      <c r="G972" s="15"/>
      <c r="H972" s="15"/>
      <c r="I972" s="15"/>
      <c r="J972" s="32"/>
      <c r="K972" s="15"/>
      <c r="L972" s="15"/>
      <c r="M972" s="15"/>
      <c r="N972" s="15"/>
      <c r="Q972" s="2"/>
      <c r="W972" s="22"/>
      <c r="AD972" s="3"/>
      <c r="AF972" s="2"/>
      <c r="AS972" s="2"/>
    </row>
    <row r="973">
      <c r="E973" s="15"/>
      <c r="F973" s="15"/>
      <c r="G973" s="15"/>
      <c r="H973" s="15"/>
      <c r="I973" s="15"/>
      <c r="J973" s="32"/>
      <c r="K973" s="15"/>
      <c r="L973" s="15"/>
      <c r="M973" s="15"/>
      <c r="N973" s="15"/>
      <c r="Q973" s="2"/>
      <c r="W973" s="22"/>
      <c r="AD973" s="3"/>
      <c r="AF973" s="2"/>
      <c r="AS973" s="2"/>
    </row>
    <row r="974">
      <c r="E974" s="15"/>
      <c r="F974" s="15"/>
      <c r="G974" s="15"/>
      <c r="H974" s="15"/>
      <c r="I974" s="15"/>
      <c r="J974" s="32"/>
      <c r="K974" s="15"/>
      <c r="L974" s="15"/>
      <c r="M974" s="15"/>
      <c r="N974" s="15"/>
      <c r="Q974" s="2"/>
      <c r="W974" s="22"/>
      <c r="AD974" s="3"/>
      <c r="AF974" s="2"/>
      <c r="AS974" s="2"/>
    </row>
    <row r="975">
      <c r="E975" s="15"/>
      <c r="F975" s="15"/>
      <c r="G975" s="15"/>
      <c r="H975" s="15"/>
      <c r="I975" s="15"/>
      <c r="J975" s="32"/>
      <c r="K975" s="15"/>
      <c r="L975" s="15"/>
      <c r="M975" s="15"/>
      <c r="N975" s="15"/>
      <c r="Q975" s="2"/>
      <c r="W975" s="22"/>
      <c r="AD975" s="3"/>
      <c r="AF975" s="2"/>
      <c r="AS975" s="2"/>
    </row>
    <row r="976">
      <c r="E976" s="15"/>
      <c r="F976" s="15"/>
      <c r="G976" s="15"/>
      <c r="H976" s="15"/>
      <c r="I976" s="15"/>
      <c r="J976" s="32"/>
      <c r="K976" s="15"/>
      <c r="L976" s="15"/>
      <c r="M976" s="15"/>
      <c r="N976" s="15"/>
      <c r="Q976" s="2"/>
      <c r="W976" s="22"/>
      <c r="AD976" s="3"/>
      <c r="AF976" s="2"/>
      <c r="AS976" s="2"/>
    </row>
    <row r="977">
      <c r="E977" s="15"/>
      <c r="F977" s="15"/>
      <c r="G977" s="15"/>
      <c r="H977" s="15"/>
      <c r="I977" s="15"/>
      <c r="J977" s="32"/>
      <c r="K977" s="15"/>
      <c r="L977" s="15"/>
      <c r="M977" s="15"/>
      <c r="N977" s="15"/>
      <c r="Q977" s="2"/>
      <c r="W977" s="22"/>
      <c r="AD977" s="3"/>
      <c r="AF977" s="2"/>
      <c r="AS977" s="2"/>
    </row>
    <row r="978">
      <c r="E978" s="15"/>
      <c r="F978" s="15"/>
      <c r="G978" s="15"/>
      <c r="H978" s="15"/>
      <c r="I978" s="15"/>
      <c r="J978" s="32"/>
      <c r="K978" s="15"/>
      <c r="L978" s="15"/>
      <c r="M978" s="15"/>
      <c r="N978" s="15"/>
      <c r="Q978" s="2"/>
      <c r="W978" s="22"/>
      <c r="AD978" s="3"/>
      <c r="AF978" s="2"/>
      <c r="AS978" s="2"/>
    </row>
    <row r="979">
      <c r="E979" s="15"/>
      <c r="F979" s="15"/>
      <c r="G979" s="15"/>
      <c r="H979" s="15"/>
      <c r="I979" s="15"/>
      <c r="J979" s="32"/>
      <c r="K979" s="15"/>
      <c r="L979" s="15"/>
      <c r="M979" s="15"/>
      <c r="N979" s="15"/>
      <c r="Q979" s="2"/>
      <c r="W979" s="22"/>
      <c r="AD979" s="3"/>
      <c r="AF979" s="2"/>
      <c r="AS979" s="2"/>
    </row>
    <row r="980">
      <c r="E980" s="15"/>
      <c r="F980" s="15"/>
      <c r="G980" s="15"/>
      <c r="H980" s="15"/>
      <c r="I980" s="15"/>
      <c r="J980" s="32"/>
      <c r="K980" s="15"/>
      <c r="L980" s="15"/>
      <c r="M980" s="15"/>
      <c r="N980" s="15"/>
      <c r="Q980" s="2"/>
      <c r="W980" s="22"/>
      <c r="AD980" s="3"/>
      <c r="AF980" s="2"/>
      <c r="AS980" s="2"/>
    </row>
    <row r="981">
      <c r="E981" s="15"/>
      <c r="F981" s="15"/>
      <c r="G981" s="15"/>
      <c r="H981" s="15"/>
      <c r="I981" s="15"/>
      <c r="J981" s="32"/>
      <c r="K981" s="15"/>
      <c r="L981" s="15"/>
      <c r="M981" s="15"/>
      <c r="N981" s="15"/>
      <c r="Q981" s="2"/>
      <c r="W981" s="22"/>
      <c r="AD981" s="3"/>
      <c r="AF981" s="2"/>
      <c r="AS981" s="2"/>
    </row>
    <row r="982">
      <c r="E982" s="15"/>
      <c r="F982" s="15"/>
      <c r="G982" s="15"/>
      <c r="H982" s="15"/>
      <c r="I982" s="15"/>
      <c r="J982" s="32"/>
      <c r="K982" s="15"/>
      <c r="L982" s="15"/>
      <c r="M982" s="15"/>
      <c r="N982" s="15"/>
      <c r="Q982" s="2"/>
      <c r="W982" s="22"/>
      <c r="AD982" s="3"/>
      <c r="AF982" s="2"/>
      <c r="AS982" s="2"/>
    </row>
    <row r="983">
      <c r="E983" s="15"/>
      <c r="F983" s="15"/>
      <c r="G983" s="15"/>
      <c r="H983" s="15"/>
      <c r="I983" s="15"/>
      <c r="J983" s="32"/>
      <c r="K983" s="15"/>
      <c r="L983" s="15"/>
      <c r="M983" s="15"/>
      <c r="N983" s="15"/>
      <c r="Q983" s="2"/>
      <c r="W983" s="22"/>
      <c r="AD983" s="3"/>
      <c r="AF983" s="2"/>
      <c r="AS983" s="2"/>
    </row>
    <row r="984">
      <c r="E984" s="15"/>
      <c r="F984" s="15"/>
      <c r="G984" s="15"/>
      <c r="H984" s="15"/>
      <c r="I984" s="15"/>
      <c r="J984" s="32"/>
      <c r="K984" s="15"/>
      <c r="L984" s="15"/>
      <c r="M984" s="15"/>
      <c r="N984" s="15"/>
      <c r="Q984" s="2"/>
      <c r="W984" s="22"/>
      <c r="AD984" s="3"/>
      <c r="AF984" s="2"/>
      <c r="AS984" s="2"/>
    </row>
    <row r="985">
      <c r="E985" s="15"/>
      <c r="F985" s="15"/>
      <c r="G985" s="15"/>
      <c r="H985" s="15"/>
      <c r="I985" s="15"/>
      <c r="J985" s="32"/>
      <c r="K985" s="15"/>
      <c r="L985" s="15"/>
      <c r="M985" s="15"/>
      <c r="N985" s="15"/>
      <c r="Q985" s="2"/>
      <c r="W985" s="22"/>
      <c r="AD985" s="3"/>
      <c r="AF985" s="2"/>
      <c r="AS985" s="2"/>
    </row>
    <row r="986">
      <c r="E986" s="15"/>
      <c r="F986" s="15"/>
      <c r="G986" s="15"/>
      <c r="H986" s="15"/>
      <c r="I986" s="15"/>
      <c r="J986" s="32"/>
      <c r="K986" s="15"/>
      <c r="L986" s="15"/>
      <c r="M986" s="15"/>
      <c r="N986" s="15"/>
      <c r="Q986" s="2"/>
      <c r="W986" s="22"/>
      <c r="AD986" s="3"/>
      <c r="AF986" s="2"/>
      <c r="AS986" s="2"/>
    </row>
    <row r="987">
      <c r="E987" s="15"/>
      <c r="F987" s="15"/>
      <c r="G987" s="15"/>
      <c r="H987" s="15"/>
      <c r="I987" s="15"/>
      <c r="J987" s="32"/>
      <c r="K987" s="15"/>
      <c r="L987" s="15"/>
      <c r="M987" s="15"/>
      <c r="N987" s="15"/>
      <c r="Q987" s="2"/>
      <c r="W987" s="22"/>
      <c r="AD987" s="3"/>
      <c r="AF987" s="2"/>
      <c r="AS987" s="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4">
      <c r="A4" s="5" t="s">
        <v>31</v>
      </c>
      <c r="B4" s="5" t="s">
        <v>147</v>
      </c>
    </row>
    <row r="5">
      <c r="A5" s="5" t="s">
        <v>148</v>
      </c>
      <c r="B5" s="5" t="s">
        <v>149</v>
      </c>
    </row>
    <row r="6">
      <c r="A6" s="5" t="s">
        <v>148</v>
      </c>
      <c r="B6" s="5" t="s">
        <v>150</v>
      </c>
    </row>
    <row r="7">
      <c r="A7" s="5" t="s">
        <v>31</v>
      </c>
      <c r="B7" s="5" t="s">
        <v>151</v>
      </c>
    </row>
    <row r="8">
      <c r="A8" s="5" t="s">
        <v>31</v>
      </c>
      <c r="B8" s="5" t="s">
        <v>152</v>
      </c>
    </row>
    <row r="9">
      <c r="A9" s="5" t="s">
        <v>31</v>
      </c>
      <c r="B9" s="5" t="s">
        <v>153</v>
      </c>
    </row>
    <row r="10">
      <c r="A10" s="5" t="s">
        <v>148</v>
      </c>
      <c r="B10" s="5" t="s">
        <v>154</v>
      </c>
    </row>
    <row r="11">
      <c r="A11" s="5" t="s">
        <v>148</v>
      </c>
      <c r="B11" s="5" t="s">
        <v>155</v>
      </c>
    </row>
    <row r="12">
      <c r="A12" s="5" t="s">
        <v>148</v>
      </c>
      <c r="B12" s="5" t="s">
        <v>156</v>
      </c>
    </row>
    <row r="13">
      <c r="A13" s="5" t="s">
        <v>148</v>
      </c>
      <c r="B13" s="5" t="s">
        <v>157</v>
      </c>
    </row>
    <row r="14">
      <c r="A14" s="5" t="s">
        <v>148</v>
      </c>
      <c r="B14" s="5" t="s">
        <v>158</v>
      </c>
    </row>
    <row r="15">
      <c r="A15" s="5" t="s">
        <v>148</v>
      </c>
      <c r="B15" s="5" t="s">
        <v>159</v>
      </c>
    </row>
  </sheetData>
  <drawing r:id="rId1"/>
</worksheet>
</file>